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D:\_Zakazky\VD_Kamyk\_Aktualizace22_03_Rozpocet\"/>
    </mc:Choice>
  </mc:AlternateContent>
  <xr:revisionPtr revIDLastSave="0" documentId="13_ncr:1_{F46A4222-A0EF-4690-A2AC-9F48243F5B40}" xr6:coauthVersionLast="47" xr6:coauthVersionMax="47" xr10:uidLastSave="{00000000-0000-0000-0000-000000000000}"/>
  <bookViews>
    <workbookView xWindow="-108" yWindow="-108" windowWidth="23256" windowHeight="12576" activeTab="1" xr2:uid="{00000000-000D-0000-FFFF-FFFF00000000}"/>
  </bookViews>
  <sheets>
    <sheet name="Rekapitulace stavby" sheetId="1" r:id="rId1"/>
    <sheet name="00 - VON" sheetId="2" r:id="rId2"/>
    <sheet name="01 - Oprava povrchových o..." sheetId="3" r:id="rId3"/>
    <sheet name="02 - Výměna těsnění segmentu" sheetId="4" r:id="rId4"/>
    <sheet name="03 - Drobné opravy a údržba" sheetId="5" r:id="rId5"/>
  </sheets>
  <definedNames>
    <definedName name="_xlnm._FilterDatabase" localSheetId="1" hidden="1">'00 - VON'!$C$122:$K$164</definedName>
    <definedName name="_xlnm._FilterDatabase" localSheetId="2" hidden="1">'01 - Oprava povrchových o...'!$C$122:$K$188</definedName>
    <definedName name="_xlnm._FilterDatabase" localSheetId="3" hidden="1">'02 - Výměna těsnění segmentu'!$C$115:$K$135</definedName>
    <definedName name="_xlnm._FilterDatabase" localSheetId="4" hidden="1">'03 - Drobné opravy a údržba'!$C$122:$K$167</definedName>
    <definedName name="_xlnm.Print_Titles" localSheetId="1">'00 - VON'!$122:$122</definedName>
    <definedName name="_xlnm.Print_Titles" localSheetId="2">'01 - Oprava povrchových o...'!$122:$122</definedName>
    <definedName name="_xlnm.Print_Titles" localSheetId="3">'02 - Výměna těsnění segmentu'!$115:$115</definedName>
    <definedName name="_xlnm.Print_Titles" localSheetId="4">'03 - Drobné opravy a údržba'!$122:$122</definedName>
    <definedName name="_xlnm.Print_Titles" localSheetId="0">'Rekapitulace stavby'!$92:$92</definedName>
    <definedName name="_xlnm.Print_Area" localSheetId="1">'00 - VON'!$C$110:$J$164</definedName>
    <definedName name="_xlnm.Print_Area" localSheetId="2">'01 - Oprava povrchových o...'!$C$110:$J$188</definedName>
    <definedName name="_xlnm.Print_Area" localSheetId="3">'02 - Výměna těsnění segmentu'!$C$103:$J$135</definedName>
    <definedName name="_xlnm.Print_Area" localSheetId="4">'03 - Drobné opravy a údržba'!$C$110:$J$167</definedName>
    <definedName name="_xlnm.Print_Area" localSheetId="0">'Rekapitulace stavby'!$D$4:$AO$76,'Rekapitulace stavby'!$C$82:$AQ$99</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37" i="5" l="1"/>
  <c r="J36" i="5"/>
  <c r="AY98" i="1"/>
  <c r="J35" i="5"/>
  <c r="AX98" i="1"/>
  <c r="BI165" i="5"/>
  <c r="BH165" i="5"/>
  <c r="BG165" i="5"/>
  <c r="BF165" i="5"/>
  <c r="T165" i="5"/>
  <c r="R165" i="5"/>
  <c r="P165" i="5"/>
  <c r="BI162" i="5"/>
  <c r="BH162" i="5"/>
  <c r="BG162" i="5"/>
  <c r="BF162" i="5"/>
  <c r="T162" i="5"/>
  <c r="R162" i="5"/>
  <c r="P162" i="5"/>
  <c r="BI158" i="5"/>
  <c r="BH158" i="5"/>
  <c r="BG158" i="5"/>
  <c r="BF158" i="5"/>
  <c r="T158" i="5"/>
  <c r="T157" i="5" s="1"/>
  <c r="R158" i="5"/>
  <c r="R157" i="5"/>
  <c r="P158" i="5"/>
  <c r="P157" i="5"/>
  <c r="BI153" i="5"/>
  <c r="BH153" i="5"/>
  <c r="BG153" i="5"/>
  <c r="BF153" i="5"/>
  <c r="T153" i="5"/>
  <c r="T152" i="5"/>
  <c r="R153" i="5"/>
  <c r="R152" i="5"/>
  <c r="P153" i="5"/>
  <c r="P152" i="5"/>
  <c r="BI150" i="5"/>
  <c r="BH150" i="5"/>
  <c r="BG150" i="5"/>
  <c r="BF150" i="5"/>
  <c r="T150" i="5"/>
  <c r="R150" i="5"/>
  <c r="P150" i="5"/>
  <c r="BI148" i="5"/>
  <c r="BH148" i="5"/>
  <c r="BG148" i="5"/>
  <c r="BF148" i="5"/>
  <c r="T148" i="5"/>
  <c r="R148" i="5"/>
  <c r="P148" i="5"/>
  <c r="BI144" i="5"/>
  <c r="BH144" i="5"/>
  <c r="BG144" i="5"/>
  <c r="BF144" i="5"/>
  <c r="T144" i="5"/>
  <c r="R144" i="5"/>
  <c r="P144" i="5"/>
  <c r="BI140" i="5"/>
  <c r="BH140" i="5"/>
  <c r="BG140" i="5"/>
  <c r="BF140" i="5"/>
  <c r="T140" i="5"/>
  <c r="R140" i="5"/>
  <c r="P140" i="5"/>
  <c r="BI135" i="5"/>
  <c r="BH135" i="5"/>
  <c r="BG135" i="5"/>
  <c r="BF135" i="5"/>
  <c r="T135" i="5"/>
  <c r="R135" i="5"/>
  <c r="P135" i="5"/>
  <c r="BI131" i="5"/>
  <c r="BH131" i="5"/>
  <c r="BG131" i="5"/>
  <c r="BF131" i="5"/>
  <c r="T131" i="5"/>
  <c r="R131" i="5"/>
  <c r="P131" i="5"/>
  <c r="BI126" i="5"/>
  <c r="BH126" i="5"/>
  <c r="BG126" i="5"/>
  <c r="BF126" i="5"/>
  <c r="T126" i="5"/>
  <c r="R126" i="5"/>
  <c r="P126" i="5"/>
  <c r="J120" i="5"/>
  <c r="J119" i="5"/>
  <c r="F119" i="5"/>
  <c r="F117" i="5"/>
  <c r="E115" i="5"/>
  <c r="J92" i="5"/>
  <c r="J91" i="5"/>
  <c r="F91" i="5"/>
  <c r="F89" i="5"/>
  <c r="E87" i="5"/>
  <c r="J18" i="5"/>
  <c r="E18" i="5"/>
  <c r="F92" i="5"/>
  <c r="J17" i="5"/>
  <c r="J12" i="5"/>
  <c r="J89" i="5"/>
  <c r="E7" i="5"/>
  <c r="E113" i="5"/>
  <c r="J37" i="4"/>
  <c r="J36" i="4"/>
  <c r="AY97" i="1"/>
  <c r="J35" i="4"/>
  <c r="AX97" i="1"/>
  <c r="BI133" i="4"/>
  <c r="BH133" i="4"/>
  <c r="BG133" i="4"/>
  <c r="BF133" i="4"/>
  <c r="T133" i="4"/>
  <c r="R133" i="4"/>
  <c r="P133" i="4"/>
  <c r="BI130" i="4"/>
  <c r="BH130" i="4"/>
  <c r="BG130" i="4"/>
  <c r="BF130" i="4"/>
  <c r="T130" i="4"/>
  <c r="R130" i="4"/>
  <c r="P130" i="4"/>
  <c r="BI127" i="4"/>
  <c r="BH127" i="4"/>
  <c r="BG127" i="4"/>
  <c r="BF127" i="4"/>
  <c r="T127" i="4"/>
  <c r="R127" i="4"/>
  <c r="P127" i="4"/>
  <c r="BI124" i="4"/>
  <c r="BH124" i="4"/>
  <c r="BG124" i="4"/>
  <c r="BF124" i="4"/>
  <c r="T124" i="4"/>
  <c r="R124" i="4"/>
  <c r="P124" i="4"/>
  <c r="BI120" i="4"/>
  <c r="BH120" i="4"/>
  <c r="BG120" i="4"/>
  <c r="BF120" i="4"/>
  <c r="T120" i="4"/>
  <c r="R120" i="4"/>
  <c r="P120" i="4"/>
  <c r="BI117" i="4"/>
  <c r="BH117" i="4"/>
  <c r="BG117" i="4"/>
  <c r="BF117" i="4"/>
  <c r="T117" i="4"/>
  <c r="R117" i="4"/>
  <c r="P117" i="4"/>
  <c r="J113" i="4"/>
  <c r="J112" i="4"/>
  <c r="F112" i="4"/>
  <c r="F110" i="4"/>
  <c r="E108" i="4"/>
  <c r="J92" i="4"/>
  <c r="J91" i="4"/>
  <c r="F91" i="4"/>
  <c r="F89" i="4"/>
  <c r="E87" i="4"/>
  <c r="J18" i="4"/>
  <c r="E18" i="4"/>
  <c r="F113" i="4"/>
  <c r="J17" i="4"/>
  <c r="J12" i="4"/>
  <c r="J110" i="4"/>
  <c r="E7" i="4"/>
  <c r="E106" i="4"/>
  <c r="J37" i="3"/>
  <c r="J36" i="3"/>
  <c r="AY96" i="1" s="1"/>
  <c r="J35" i="3"/>
  <c r="AX96" i="1"/>
  <c r="BI187" i="3"/>
  <c r="BH187" i="3"/>
  <c r="BG187" i="3"/>
  <c r="BF187" i="3"/>
  <c r="T187" i="3"/>
  <c r="R187" i="3"/>
  <c r="P187" i="3"/>
  <c r="BI183" i="3"/>
  <c r="BH183" i="3"/>
  <c r="BG183" i="3"/>
  <c r="BF183" i="3"/>
  <c r="T183" i="3"/>
  <c r="R183" i="3"/>
  <c r="P183" i="3"/>
  <c r="BI175" i="3"/>
  <c r="BH175" i="3"/>
  <c r="BG175" i="3"/>
  <c r="BF175" i="3"/>
  <c r="T175" i="3"/>
  <c r="R175" i="3"/>
  <c r="P175" i="3"/>
  <c r="BI171" i="3"/>
  <c r="BH171" i="3"/>
  <c r="BG171" i="3"/>
  <c r="BF171" i="3"/>
  <c r="T171" i="3"/>
  <c r="R171" i="3"/>
  <c r="P171" i="3"/>
  <c r="BI167" i="3"/>
  <c r="BH167" i="3"/>
  <c r="BG167" i="3"/>
  <c r="BF167" i="3"/>
  <c r="T167" i="3"/>
  <c r="R167" i="3"/>
  <c r="P167" i="3"/>
  <c r="BI161" i="3"/>
  <c r="BH161" i="3"/>
  <c r="BG161" i="3"/>
  <c r="BF161" i="3"/>
  <c r="T161" i="3"/>
  <c r="R161" i="3"/>
  <c r="P161" i="3"/>
  <c r="BI157" i="3"/>
  <c r="BH157" i="3"/>
  <c r="BG157" i="3"/>
  <c r="BF157" i="3"/>
  <c r="T157" i="3"/>
  <c r="T156" i="3"/>
  <c r="R157" i="3"/>
  <c r="R156" i="3"/>
  <c r="P157" i="3"/>
  <c r="P156" i="3"/>
  <c r="BI153" i="3"/>
  <c r="BH153" i="3"/>
  <c r="BG153" i="3"/>
  <c r="BF153" i="3"/>
  <c r="T153" i="3"/>
  <c r="T152" i="3" s="1"/>
  <c r="R153" i="3"/>
  <c r="R152" i="3"/>
  <c r="P153" i="3"/>
  <c r="P152" i="3"/>
  <c r="BI149" i="3"/>
  <c r="BH149" i="3"/>
  <c r="BG149" i="3"/>
  <c r="BF149" i="3"/>
  <c r="T149" i="3"/>
  <c r="R149" i="3"/>
  <c r="P149" i="3"/>
  <c r="BI145" i="3"/>
  <c r="BH145" i="3"/>
  <c r="BG145" i="3"/>
  <c r="BF145" i="3"/>
  <c r="T145" i="3"/>
  <c r="R145" i="3"/>
  <c r="P145" i="3"/>
  <c r="BI139" i="3"/>
  <c r="BH139" i="3"/>
  <c r="BG139" i="3"/>
  <c r="BF139" i="3"/>
  <c r="T139" i="3"/>
  <c r="R139" i="3"/>
  <c r="P139" i="3"/>
  <c r="BI135" i="3"/>
  <c r="BH135" i="3"/>
  <c r="BG135" i="3"/>
  <c r="BF135" i="3"/>
  <c r="T135" i="3"/>
  <c r="R135" i="3"/>
  <c r="P135" i="3"/>
  <c r="BI132" i="3"/>
  <c r="BH132" i="3"/>
  <c r="BG132" i="3"/>
  <c r="BF132" i="3"/>
  <c r="T132" i="3"/>
  <c r="R132" i="3"/>
  <c r="P132" i="3"/>
  <c r="BI129" i="3"/>
  <c r="BH129" i="3"/>
  <c r="BG129" i="3"/>
  <c r="BF129" i="3"/>
  <c r="T129" i="3"/>
  <c r="R129" i="3"/>
  <c r="P129" i="3"/>
  <c r="BI125" i="3"/>
  <c r="BH125" i="3"/>
  <c r="BG125" i="3"/>
  <c r="BF125" i="3"/>
  <c r="T125" i="3"/>
  <c r="R125" i="3"/>
  <c r="P125" i="3"/>
  <c r="J120" i="3"/>
  <c r="J119" i="3"/>
  <c r="F119" i="3"/>
  <c r="F117" i="3"/>
  <c r="E115" i="3"/>
  <c r="J92" i="3"/>
  <c r="J91" i="3"/>
  <c r="F91" i="3"/>
  <c r="F89" i="3"/>
  <c r="E87" i="3"/>
  <c r="J18" i="3"/>
  <c r="E18" i="3"/>
  <c r="F92" i="3"/>
  <c r="J17" i="3"/>
  <c r="J12" i="3"/>
  <c r="J117" i="3"/>
  <c r="E7" i="3"/>
  <c r="E85" i="3"/>
  <c r="J37" i="2"/>
  <c r="J36" i="2"/>
  <c r="AY95" i="1"/>
  <c r="J35" i="2"/>
  <c r="AX95" i="1"/>
  <c r="BI162" i="2"/>
  <c r="BH162" i="2"/>
  <c r="BG162" i="2"/>
  <c r="BF162" i="2"/>
  <c r="T162" i="2"/>
  <c r="T161" i="2" s="1"/>
  <c r="R162" i="2"/>
  <c r="R161" i="2" s="1"/>
  <c r="P162" i="2"/>
  <c r="P161" i="2"/>
  <c r="BI158" i="2"/>
  <c r="BH158" i="2"/>
  <c r="BG158" i="2"/>
  <c r="BF158" i="2"/>
  <c r="T158" i="2"/>
  <c r="R158" i="2"/>
  <c r="P158" i="2"/>
  <c r="BI154" i="2"/>
  <c r="BH154" i="2"/>
  <c r="BG154" i="2"/>
  <c r="BF154" i="2"/>
  <c r="T154" i="2"/>
  <c r="R154" i="2"/>
  <c r="P154" i="2"/>
  <c r="BI150" i="2"/>
  <c r="BH150" i="2"/>
  <c r="BG150" i="2"/>
  <c r="BF150" i="2"/>
  <c r="T150" i="2"/>
  <c r="R150" i="2"/>
  <c r="P150" i="2"/>
  <c r="BI147" i="2"/>
  <c r="BH147" i="2"/>
  <c r="BG147" i="2"/>
  <c r="BF147" i="2"/>
  <c r="T147" i="2"/>
  <c r="R147" i="2"/>
  <c r="P147" i="2"/>
  <c r="BI144" i="2"/>
  <c r="BH144" i="2"/>
  <c r="BG144" i="2"/>
  <c r="BF144" i="2"/>
  <c r="T144" i="2"/>
  <c r="R144" i="2"/>
  <c r="P144" i="2"/>
  <c r="BI141" i="2"/>
  <c r="BH141" i="2"/>
  <c r="BG141" i="2"/>
  <c r="BF141" i="2"/>
  <c r="T141" i="2"/>
  <c r="R141" i="2"/>
  <c r="P141" i="2"/>
  <c r="BI139" i="2"/>
  <c r="BH139" i="2"/>
  <c r="BG139" i="2"/>
  <c r="BF139" i="2"/>
  <c r="T139" i="2"/>
  <c r="R139" i="2"/>
  <c r="P139" i="2"/>
  <c r="BI136" i="2"/>
  <c r="BH136" i="2"/>
  <c r="BG136" i="2"/>
  <c r="BF136" i="2"/>
  <c r="T136" i="2"/>
  <c r="T135" i="2"/>
  <c r="R136" i="2"/>
  <c r="R135" i="2"/>
  <c r="P136" i="2"/>
  <c r="P135" i="2" s="1"/>
  <c r="BI132" i="2"/>
  <c r="BH132" i="2"/>
  <c r="BG132" i="2"/>
  <c r="BF132" i="2"/>
  <c r="T132" i="2"/>
  <c r="R132" i="2"/>
  <c r="P132" i="2"/>
  <c r="BI129" i="2"/>
  <c r="BH129" i="2"/>
  <c r="BG129" i="2"/>
  <c r="BF129" i="2"/>
  <c r="T129" i="2"/>
  <c r="R129" i="2"/>
  <c r="P129" i="2"/>
  <c r="BI126" i="2"/>
  <c r="BH126" i="2"/>
  <c r="BG126" i="2"/>
  <c r="BF126" i="2"/>
  <c r="T126" i="2"/>
  <c r="R126" i="2"/>
  <c r="P126" i="2"/>
  <c r="J120" i="2"/>
  <c r="J119" i="2"/>
  <c r="F119" i="2"/>
  <c r="F117" i="2"/>
  <c r="E115" i="2"/>
  <c r="J92" i="2"/>
  <c r="J91" i="2"/>
  <c r="F91" i="2"/>
  <c r="F89" i="2"/>
  <c r="E87" i="2"/>
  <c r="J18" i="2"/>
  <c r="E18" i="2"/>
  <c r="F92" i="2"/>
  <c r="J17" i="2"/>
  <c r="J12" i="2"/>
  <c r="J89" i="2"/>
  <c r="E7" i="2"/>
  <c r="E85" i="2"/>
  <c r="L90" i="1"/>
  <c r="AM90" i="1"/>
  <c r="AM89" i="1"/>
  <c r="L89" i="1"/>
  <c r="AM87" i="1"/>
  <c r="L87" i="1"/>
  <c r="L85" i="1"/>
  <c r="L84" i="1"/>
  <c r="BK139" i="2"/>
  <c r="BK158" i="2"/>
  <c r="J129" i="2"/>
  <c r="J157" i="3"/>
  <c r="BK153" i="3"/>
  <c r="J133" i="4"/>
  <c r="J158" i="5"/>
  <c r="J165" i="5"/>
  <c r="J126" i="5"/>
  <c r="J147" i="2"/>
  <c r="BK129" i="2"/>
  <c r="BK144" i="2"/>
  <c r="BK125" i="3"/>
  <c r="J149" i="3"/>
  <c r="J171" i="3"/>
  <c r="J127" i="4"/>
  <c r="BK150" i="5"/>
  <c r="BK131" i="5"/>
  <c r="BK140" i="5"/>
  <c r="J158" i="2"/>
  <c r="J162" i="2"/>
  <c r="BK141" i="2"/>
  <c r="J161" i="3"/>
  <c r="BK183" i="3"/>
  <c r="J129" i="3"/>
  <c r="BK149" i="3"/>
  <c r="BK127" i="4"/>
  <c r="BK144" i="5"/>
  <c r="BK162" i="5"/>
  <c r="J136" i="2"/>
  <c r="BK132" i="2"/>
  <c r="BK129" i="3"/>
  <c r="BK135" i="3"/>
  <c r="BK157" i="3"/>
  <c r="BK124" i="4"/>
  <c r="BK133" i="4"/>
  <c r="BK148" i="5"/>
  <c r="BK135" i="5"/>
  <c r="BK165" i="5"/>
  <c r="BK162" i="2"/>
  <c r="J139" i="2"/>
  <c r="J126" i="2"/>
  <c r="BK139" i="3"/>
  <c r="J187" i="3"/>
  <c r="BK187" i="3"/>
  <c r="J153" i="3"/>
  <c r="J124" i="4"/>
  <c r="BK126" i="5"/>
  <c r="J131" i="5"/>
  <c r="J150" i="5"/>
  <c r="J150" i="2"/>
  <c r="J141" i="2"/>
  <c r="J132" i="2"/>
  <c r="J139" i="3"/>
  <c r="J167" i="3"/>
  <c r="BK161" i="3"/>
  <c r="J130" i="4"/>
  <c r="J120" i="4"/>
  <c r="BK158" i="5"/>
  <c r="J144" i="2"/>
  <c r="BK136" i="2"/>
  <c r="BK154" i="2"/>
  <c r="BK171" i="3"/>
  <c r="BK167" i="3"/>
  <c r="BK132" i="3"/>
  <c r="J135" i="3"/>
  <c r="BK117" i="4"/>
  <c r="J153" i="5"/>
  <c r="J140" i="5"/>
  <c r="J144" i="5"/>
  <c r="BK126" i="2"/>
  <c r="BK175" i="3"/>
  <c r="J183" i="3"/>
  <c r="J145" i="3"/>
  <c r="J175" i="3"/>
  <c r="BK120" i="4"/>
  <c r="BK130" i="4"/>
  <c r="J148" i="5"/>
  <c r="J162" i="5"/>
  <c r="J135" i="5"/>
  <c r="BK150" i="2"/>
  <c r="J132" i="3"/>
  <c r="J125" i="3"/>
  <c r="BK145" i="3"/>
  <c r="J117" i="4"/>
  <c r="BK153" i="5"/>
  <c r="J154" i="2"/>
  <c r="BK147" i="2"/>
  <c r="AS94" i="1"/>
  <c r="BK146" i="2" l="1"/>
  <c r="J146" i="2" s="1"/>
  <c r="J101" i="2" s="1"/>
  <c r="BK128" i="3"/>
  <c r="P116" i="4"/>
  <c r="AU97" i="1" s="1"/>
  <c r="T125" i="2"/>
  <c r="T146" i="2"/>
  <c r="R128" i="3"/>
  <c r="R124" i="3"/>
  <c r="BK125" i="2"/>
  <c r="J125" i="2" s="1"/>
  <c r="J98" i="2" s="1"/>
  <c r="BK153" i="2"/>
  <c r="J153" i="2" s="1"/>
  <c r="J102" i="2" s="1"/>
  <c r="T160" i="3"/>
  <c r="T155" i="3"/>
  <c r="BK116" i="4"/>
  <c r="J116" i="4"/>
  <c r="J30" i="4" s="1"/>
  <c r="R138" i="2"/>
  <c r="T128" i="3"/>
  <c r="T124" i="3"/>
  <c r="BK125" i="5"/>
  <c r="J125" i="5" s="1"/>
  <c r="J98" i="5" s="1"/>
  <c r="BK144" i="3"/>
  <c r="J144" i="3"/>
  <c r="J99" i="3"/>
  <c r="BK134" i="5"/>
  <c r="J134" i="5"/>
  <c r="J99" i="5" s="1"/>
  <c r="BK138" i="2"/>
  <c r="J138" i="2"/>
  <c r="J100" i="2"/>
  <c r="R153" i="2"/>
  <c r="R144" i="3"/>
  <c r="T125" i="5"/>
  <c r="R125" i="2"/>
  <c r="P138" i="2"/>
  <c r="T153" i="2"/>
  <c r="P128" i="3"/>
  <c r="P125" i="5"/>
  <c r="P146" i="2"/>
  <c r="P144" i="3"/>
  <c r="P124" i="3" s="1"/>
  <c r="P134" i="5"/>
  <c r="BK161" i="5"/>
  <c r="J161" i="5" s="1"/>
  <c r="J103" i="5" s="1"/>
  <c r="P125" i="2"/>
  <c r="T138" i="2"/>
  <c r="BK160" i="3"/>
  <c r="R116" i="4"/>
  <c r="R160" i="3"/>
  <c r="R155" i="3" s="1"/>
  <c r="R123" i="3" s="1"/>
  <c r="R134" i="5"/>
  <c r="P161" i="5"/>
  <c r="P160" i="5"/>
  <c r="P153" i="2"/>
  <c r="T144" i="3"/>
  <c r="T116" i="4"/>
  <c r="T134" i="5"/>
  <c r="R161" i="5"/>
  <c r="R160" i="5"/>
  <c r="R146" i="2"/>
  <c r="P160" i="3"/>
  <c r="P155" i="3" s="1"/>
  <c r="R125" i="5"/>
  <c r="R124" i="5"/>
  <c r="R123" i="5"/>
  <c r="T161" i="5"/>
  <c r="T160" i="5" s="1"/>
  <c r="BK135" i="2"/>
  <c r="J135" i="2" s="1"/>
  <c r="J99" i="2" s="1"/>
  <c r="BK161" i="2"/>
  <c r="J161" i="2" s="1"/>
  <c r="J103" i="2" s="1"/>
  <c r="BK152" i="3"/>
  <c r="J152" i="3"/>
  <c r="J100" i="3"/>
  <c r="BK156" i="3"/>
  <c r="J156" i="3"/>
  <c r="J102" i="3" s="1"/>
  <c r="BK152" i="5"/>
  <c r="J152" i="5" s="1"/>
  <c r="J100" i="5" s="1"/>
  <c r="BK157" i="5"/>
  <c r="J157" i="5" s="1"/>
  <c r="J101" i="5" s="1"/>
  <c r="E85" i="5"/>
  <c r="BE126" i="5"/>
  <c r="BE140" i="5"/>
  <c r="J117" i="5"/>
  <c r="BE131" i="5"/>
  <c r="BE148" i="5"/>
  <c r="F120" i="5"/>
  <c r="BE144" i="5"/>
  <c r="BE153" i="5"/>
  <c r="BE165" i="5"/>
  <c r="BE158" i="5"/>
  <c r="BE150" i="5"/>
  <c r="BE162" i="5"/>
  <c r="BE135" i="5"/>
  <c r="J160" i="3"/>
  <c r="J103" i="3"/>
  <c r="J128" i="3"/>
  <c r="J98" i="3" s="1"/>
  <c r="BE127" i="4"/>
  <c r="F92" i="4"/>
  <c r="J89" i="4"/>
  <c r="BE117" i="4"/>
  <c r="BE124" i="4"/>
  <c r="BE130" i="4"/>
  <c r="E85" i="4"/>
  <c r="BE120" i="4"/>
  <c r="BE133" i="4"/>
  <c r="J89" i="3"/>
  <c r="E113" i="3"/>
  <c r="BE187" i="3"/>
  <c r="BE139" i="3"/>
  <c r="BE183" i="3"/>
  <c r="F120" i="3"/>
  <c r="BE149" i="3"/>
  <c r="BE157" i="3"/>
  <c r="BE171" i="3"/>
  <c r="BE125" i="3"/>
  <c r="BE135" i="3"/>
  <c r="BE145" i="3"/>
  <c r="BE161" i="3"/>
  <c r="BE175" i="3"/>
  <c r="BE153" i="3"/>
  <c r="BE129" i="3"/>
  <c r="BE132" i="3"/>
  <c r="BE167" i="3"/>
  <c r="E113" i="2"/>
  <c r="F120" i="2"/>
  <c r="BE129" i="2"/>
  <c r="J117" i="2"/>
  <c r="BE136" i="2"/>
  <c r="BE141" i="2"/>
  <c r="BE158" i="2"/>
  <c r="BE139" i="2"/>
  <c r="BE147" i="2"/>
  <c r="BE154" i="2"/>
  <c r="BE132" i="2"/>
  <c r="BE162" i="2"/>
  <c r="BE126" i="2"/>
  <c r="BE144" i="2"/>
  <c r="BE150" i="2"/>
  <c r="F37" i="2"/>
  <c r="BD95" i="1"/>
  <c r="F34" i="5"/>
  <c r="BA98" i="1" s="1"/>
  <c r="F36" i="2"/>
  <c r="BC95" i="1" s="1"/>
  <c r="F35" i="5"/>
  <c r="BB98" i="1" s="1"/>
  <c r="F37" i="3"/>
  <c r="BD96" i="1"/>
  <c r="F35" i="3"/>
  <c r="BB96" i="1" s="1"/>
  <c r="F35" i="2"/>
  <c r="BB95" i="1"/>
  <c r="F34" i="4"/>
  <c r="BA97" i="1" s="1"/>
  <c r="F37" i="5"/>
  <c r="BD98" i="1" s="1"/>
  <c r="F34" i="3"/>
  <c r="BA96" i="1" s="1"/>
  <c r="F36" i="5"/>
  <c r="BC98" i="1"/>
  <c r="J34" i="2"/>
  <c r="AW95" i="1" s="1"/>
  <c r="F35" i="4"/>
  <c r="BB97" i="1"/>
  <c r="J34" i="4"/>
  <c r="AW97" i="1" s="1"/>
  <c r="F36" i="4"/>
  <c r="BC97" i="1" s="1"/>
  <c r="J34" i="3"/>
  <c r="AW96" i="1"/>
  <c r="J34" i="5"/>
  <c r="AW98" i="1" s="1"/>
  <c r="F36" i="3"/>
  <c r="BC96" i="1"/>
  <c r="F34" i="2"/>
  <c r="BA95" i="1"/>
  <c r="F37" i="4"/>
  <c r="BD97" i="1" s="1"/>
  <c r="J96" i="4" l="1"/>
  <c r="P123" i="3"/>
  <c r="AU96" i="1"/>
  <c r="T124" i="5"/>
  <c r="T123" i="5" s="1"/>
  <c r="P124" i="5"/>
  <c r="P123" i="5"/>
  <c r="AU98" i="1" s="1"/>
  <c r="BK124" i="2"/>
  <c r="J124" i="2"/>
  <c r="J97" i="2"/>
  <c r="P124" i="2"/>
  <c r="P123" i="2" s="1"/>
  <c r="AU95" i="1" s="1"/>
  <c r="BK155" i="3"/>
  <c r="J155" i="3"/>
  <c r="J101" i="3" s="1"/>
  <c r="T123" i="3"/>
  <c r="T124" i="2"/>
  <c r="T123" i="2" s="1"/>
  <c r="R124" i="2"/>
  <c r="R123" i="2"/>
  <c r="BK124" i="3"/>
  <c r="J124" i="3"/>
  <c r="J97" i="3" s="1"/>
  <c r="BK124" i="5"/>
  <c r="BK160" i="5"/>
  <c r="BK123" i="5" s="1"/>
  <c r="J123" i="5" s="1"/>
  <c r="J96" i="5" s="1"/>
  <c r="J160" i="5"/>
  <c r="J102" i="5"/>
  <c r="AG97" i="1"/>
  <c r="J33" i="2"/>
  <c r="AV95" i="1"/>
  <c r="AT95" i="1"/>
  <c r="J33" i="3"/>
  <c r="AV96" i="1" s="1"/>
  <c r="AT96" i="1" s="1"/>
  <c r="BA94" i="1"/>
  <c r="AW94" i="1" s="1"/>
  <c r="AK30" i="1" s="1"/>
  <c r="BD94" i="1"/>
  <c r="W33" i="1" s="1"/>
  <c r="F33" i="2"/>
  <c r="AZ95" i="1" s="1"/>
  <c r="J33" i="5"/>
  <c r="AV98" i="1"/>
  <c r="AT98" i="1"/>
  <c r="F33" i="4"/>
  <c r="AZ97" i="1"/>
  <c r="BC94" i="1"/>
  <c r="W32" i="1" s="1"/>
  <c r="F33" i="3"/>
  <c r="AZ96" i="1"/>
  <c r="F33" i="5"/>
  <c r="AZ98" i="1" s="1"/>
  <c r="J33" i="4"/>
  <c r="AV97" i="1" s="1"/>
  <c r="AT97" i="1" s="1"/>
  <c r="AN97" i="1" s="1"/>
  <c r="BB94" i="1"/>
  <c r="W31" i="1"/>
  <c r="BK123" i="3" l="1"/>
  <c r="J123" i="3" s="1"/>
  <c r="J96" i="3" s="1"/>
  <c r="BK123" i="2"/>
  <c r="J123" i="2"/>
  <c r="J96" i="2"/>
  <c r="J124" i="5"/>
  <c r="J97" i="5"/>
  <c r="J39" i="4"/>
  <c r="AU94" i="1"/>
  <c r="AY94" i="1"/>
  <c r="J30" i="5"/>
  <c r="AG98" i="1" s="1"/>
  <c r="W30" i="1"/>
  <c r="AX94" i="1"/>
  <c r="AZ94" i="1"/>
  <c r="W29" i="1" s="1"/>
  <c r="J39" i="5" l="1"/>
  <c r="AN98" i="1"/>
  <c r="J30" i="2"/>
  <c r="AG95" i="1"/>
  <c r="AN95" i="1" s="1"/>
  <c r="AV94" i="1"/>
  <c r="AK29" i="1" s="1"/>
  <c r="J30" i="3"/>
  <c r="AG96" i="1" s="1"/>
  <c r="AN96" i="1" s="1"/>
  <c r="J39" i="2" l="1"/>
  <c r="J39" i="3"/>
  <c r="AG94" i="1"/>
  <c r="AK26" i="1"/>
  <c r="AT94" i="1"/>
  <c r="AN94" i="1" s="1"/>
  <c r="AK35" i="1" l="1"/>
</calcChain>
</file>

<file path=xl/sharedStrings.xml><?xml version="1.0" encoding="utf-8"?>
<sst xmlns="http://schemas.openxmlformats.org/spreadsheetml/2006/main" count="1885" uniqueCount="405">
  <si>
    <t>Export Komplet</t>
  </si>
  <si>
    <t/>
  </si>
  <si>
    <t>2.0</t>
  </si>
  <si>
    <t>ZAMOK</t>
  </si>
  <si>
    <t>False</t>
  </si>
  <si>
    <t>{8333b034-4003-4ef2-92bb-7bdb979d8295}</t>
  </si>
  <si>
    <t>0,01</t>
  </si>
  <si>
    <t>21</t>
  </si>
  <si>
    <t>15</t>
  </si>
  <si>
    <t>REKAPITULACE STAVBY</t>
  </si>
  <si>
    <t>v ---  níže se nacházejí doplnkové a pomocné údaje k sestavám  --- v</t>
  </si>
  <si>
    <t>Návod na vyplnění</t>
  </si>
  <si>
    <t>0,001</t>
  </si>
  <si>
    <t>Kód:</t>
  </si>
  <si>
    <t>2022_03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</si>
  <si>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</si>
  <si>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</si>
  <si>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VD Kamýk - oprava povrchových ochran a konstrukce segmentového uzávěru</t>
  </si>
  <si>
    <t>KSO:</t>
  </si>
  <si>
    <t>832 12 52</t>
  </si>
  <si>
    <t>CC-CZ:</t>
  </si>
  <si>
    <t>Místo:</t>
  </si>
  <si>
    <t>VD Kamýk</t>
  </si>
  <si>
    <t>Datum:</t>
  </si>
  <si>
    <t>23. 3. 2022</t>
  </si>
  <si>
    <t>Zadavatel:</t>
  </si>
  <si>
    <t>IČ:</t>
  </si>
  <si>
    <t>70889953</t>
  </si>
  <si>
    <t>Povodí Vltavy státní podnik</t>
  </si>
  <si>
    <t>DIČ:</t>
  </si>
  <si>
    <t>CZ70889953</t>
  </si>
  <si>
    <t>Uchazeč:</t>
  </si>
  <si>
    <t>Vyplň údaj</t>
  </si>
  <si>
    <t>Projektant:</t>
  </si>
  <si>
    <t>05645328</t>
  </si>
  <si>
    <t>Ing. Milada Klimešová</t>
  </si>
  <si>
    <t>True</t>
  </si>
  <si>
    <t>Zpracovatel:</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</si>
  <si>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</si>
  <si>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 sloupci "Cenová soustava" uveden žádný údaj, nepochází z Cenové soustavy ÚRS.</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</si>
  <si>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</si>
  <si>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</si>
  <si>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</si>
  <si>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</si>
  <si>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</si>
  <si>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</si>
  <si>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</si>
  <si>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</si>
  <si>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</si>
  <si>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</si>
  <si>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</si>
  <si>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</si>
  <si>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</si>
  <si>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</si>
  <si>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</si>
  <si>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</si>
  <si>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</si>
  <si>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</si>
  <si>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</si>
  <si>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</si>
  <si>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</si>
  <si>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</si>
  <si>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</si>
  <si>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</si>
  <si>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</si>
  <si>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</si>
  <si>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</si>
  <si>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</si>
  <si>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</si>
  <si>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</si>
  <si>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</si>
  <si>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</si>
  <si>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</si>
  <si>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</si>
  <si>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</si>
  <si>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</si>
  <si>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</si>
  <si>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</si>
  <si>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</si>
  <si>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</si>
  <si>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</si>
  <si>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</si>
  <si>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</si>
  <si>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</si>
  <si>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</si>
  <si>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00</t>
  </si>
  <si>
    <t>VON</t>
  </si>
  <si>
    <t>1</t>
  </si>
  <si>
    <t>{141a7e8f-d37d-46c0-8861-d94e3e85dae5}</t>
  </si>
  <si>
    <t>2</t>
  </si>
  <si>
    <t>01</t>
  </si>
  <si>
    <t>Oprava povrchových ochran</t>
  </si>
  <si>
    <t>PRO</t>
  </si>
  <si>
    <t>{6cc441dd-9c90-4728-ad34-41259ddfa19a}</t>
  </si>
  <si>
    <t>832 51</t>
  </si>
  <si>
    <t>02</t>
  </si>
  <si>
    <t>Výměna těsnění segmentu</t>
  </si>
  <si>
    <t>{374768b8-7fad-4dd6-a5d8-9e6c2374d37a}</t>
  </si>
  <si>
    <t>03</t>
  </si>
  <si>
    <t>Drobné opravy a údržba</t>
  </si>
  <si>
    <t>STA</t>
  </si>
  <si>
    <t>{85d5613c-3109-459e-b163-7985593a88a0}</t>
  </si>
  <si>
    <t>KRYCÍ LIST SOUPISU PRACÍ</t>
  </si>
  <si>
    <t>Objekt:</t>
  </si>
  <si>
    <t>00 - VON</t>
  </si>
  <si>
    <t>REKAPITULACE ČLENĚNÍ SOUPISU PRACÍ</t>
  </si>
  <si>
    <t>Kód dílu - Popis</t>
  </si>
  <si>
    <t>Cena celkem [CZK]</t>
  </si>
  <si>
    <t>Náklady ze soupisu prací</t>
  </si>
  <si>
    <t>-1</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</si>
  <si>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</si>
  <si>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</si>
  <si>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</si>
  <si>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</si>
  <si>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</si>
  <si>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VRN6 - Územní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</si>
  <si>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</si>
  <si>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</si>
  <si>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</si>
  <si>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</si>
  <si>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</si>
  <si>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</si>
  <si>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</si>
  <si>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</si>
  <si>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</si>
  <si>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</si>
  <si>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</si>
  <si>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</si>
  <si>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</si>
  <si>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</si>
  <si>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</si>
  <si>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</si>
  <si>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</si>
  <si>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</si>
  <si>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</si>
  <si>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</si>
  <si>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</si>
  <si>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013002005_R</t>
  </si>
  <si>
    <t>Pasport budov a dotčených a přilehlých objektů</t>
  </si>
  <si>
    <t>kpl</t>
  </si>
  <si>
    <t>1024</t>
  </si>
  <si>
    <t>1437080493</t>
  </si>
  <si>
    <t>PP</t>
  </si>
  <si>
    <t>P</t>
  </si>
  <si>
    <t>Poznámka k položce:_x000D_
Dokumentace bočních pilířů, případně přelivu, před aplikací nátěrů.</t>
  </si>
  <si>
    <t>013002006_R</t>
  </si>
  <si>
    <t>Vypracování nálezové zprávy</t>
  </si>
  <si>
    <t>-1658912392</t>
  </si>
  <si>
    <t>Poznámka k položce:_x000D_
Vypracování nálezové zprávy o rozsau poškozených konstrukcí segmentu. Slouží jako podklad pro rozhodnutí objednatele o provedení drobných oprav.</t>
  </si>
  <si>
    <t>3</t>
  </si>
  <si>
    <t>013203000_R</t>
  </si>
  <si>
    <t>Dokumentace dílenská</t>
  </si>
  <si>
    <t>-2037221329</t>
  </si>
  <si>
    <t>Průzkumné, geodetické a projektové práce projektové práce dokumentace stavby (výkresová a textová) bez rozlišení</t>
  </si>
  <si>
    <t>Poznámka k položce:_x000D_
Dílenská dokumentace pro výrobu nových částí ocelových konstrukcí._x000D_
viz. TZ kap 2.5.4. Drobné opravy a údržba a TZ kap.2.5.7. Mazání ložisek.</t>
  </si>
  <si>
    <t>VRN2</t>
  </si>
  <si>
    <t>Příprava staveniště</t>
  </si>
  <si>
    <t>4</t>
  </si>
  <si>
    <t>031203000_R</t>
  </si>
  <si>
    <t>249329912</t>
  </si>
  <si>
    <t xml:space="preserve">Základní rozdělení průvodních činností a nákladů příprava staveniště, včetně složení mat. apod.
</t>
  </si>
  <si>
    <t>VRN3</t>
  </si>
  <si>
    <t>Zařízení staveniště</t>
  </si>
  <si>
    <t>032103000_R</t>
  </si>
  <si>
    <t>Náklady na stavební buňky</t>
  </si>
  <si>
    <t>-45319007</t>
  </si>
  <si>
    <t xml:space="preserve">Zařízení staveniště vybavení staveniště náklady na stavební buňky
- stavební buňka
- socialní objekty pro pracovníky stavby
</t>
  </si>
  <si>
    <t>6</t>
  </si>
  <si>
    <t>034203000</t>
  </si>
  <si>
    <t>Opatření na ochranu pozemků sousedních se staveništěm</t>
  </si>
  <si>
    <t>251042646</t>
  </si>
  <si>
    <t>Poznámka k položce:_x000D_
Náklady na ochranu sousedních stavebních konstrukcí a částí VD před nežádoucím znečištěním při provádění nátěrů.</t>
  </si>
  <si>
    <t>7</t>
  </si>
  <si>
    <t>039103000_R</t>
  </si>
  <si>
    <t>Rozebrání, bourání a odvoz zařízení staveniště</t>
  </si>
  <si>
    <t>-141474885</t>
  </si>
  <si>
    <t>Zařízení staveniště zrušení zařízení staveniště rozebrání, bourání a odvoz</t>
  </si>
  <si>
    <t>VRN4</t>
  </si>
  <si>
    <t>Inženýrská činnost</t>
  </si>
  <si>
    <t>8</t>
  </si>
  <si>
    <t>043002000</t>
  </si>
  <si>
    <t>Zkoušky a ostatní měření</t>
  </si>
  <si>
    <t>586879231</t>
  </si>
  <si>
    <t xml:space="preserve">Poznámka k položce:_x000D_
rozsah viz TZ kap.2.5.5. - Oprava povrchových ochran_x000D_
- měřeníi, vyhodnocení a záznam zkoušek_x000D_
- cena obsahuje veškeré náklady na provedení uvedených zkoušek a jejich vyhodnocení_x000D_
</t>
  </si>
  <si>
    <t>9</t>
  </si>
  <si>
    <t>043194000_R</t>
  </si>
  <si>
    <t>Odzkoušení funkčnosti zařízení, uvedení do provozu</t>
  </si>
  <si>
    <t>-626172890</t>
  </si>
  <si>
    <t xml:space="preserve">Odzkoušení funkčnosti zařízení, uvedení do provozu. </t>
  </si>
  <si>
    <t>Poznámka k položce:_x000D_
Viz TZ kap.2.5.8. včetně příp. videozáznamu._x000D_
- obsahuje i veškeré práce spojené s odstraněním závad zjištěných při zkouškách (např. dodatečné seřízení těsnění apod.)</t>
  </si>
  <si>
    <t>VRN6</t>
  </si>
  <si>
    <t>Územní vlivy</t>
  </si>
  <si>
    <t>10</t>
  </si>
  <si>
    <t>063203000</t>
  </si>
  <si>
    <t>Potápěčské práce</t>
  </si>
  <si>
    <t>-2030981440</t>
  </si>
  <si>
    <t>Poznámka k položce:_x000D_
Vyčištění prostoru pro provizorní hrazení, kontrola a vyčištění drážek a dosedacího prahu hradicích tabulí , viz TZ kap. 2.5.1. Zahrazení přelivu, viz  TZ 2.5.10. Vyhrazení přelivu._x000D_
- veškerá součinnost při montáži a demontáži hrazení_x000D_
- hrazení  a vyhrazení segmentu zajišťuje objednatel mimo uvedené potápěčské práce</t>
  </si>
  <si>
    <t>VV</t>
  </si>
  <si>
    <t>1"den zahrazení "</t>
  </si>
  <si>
    <t>11</t>
  </si>
  <si>
    <t>063403000</t>
  </si>
  <si>
    <t>Práce bez pevné pracovní podlahy</t>
  </si>
  <si>
    <t>228150428</t>
  </si>
  <si>
    <t>Poznámka k položce:_x000D_
Provádění prací horolezeckou technikou během stavby: _x000D_
- spolupráce při instalaci a demontáži lešení na vzdušní straně segmentu_x000D_
- pomoc při instalaci lešení na návodní straně segmentu bude-li vyžadována_x000D_
- instalace a demontáž zábrany pro zachycení vody a materiálu po přelivné ploše, včetně čištění zábrany od nahromaděného materiálu_x000D_
- pomoc při instalaci ochraných zábran okolních konstrukcí před prováděním nátěrů a jejich demontáž</t>
  </si>
  <si>
    <t>VRN9</t>
  </si>
  <si>
    <t>Ostatní náklady</t>
  </si>
  <si>
    <t>12</t>
  </si>
  <si>
    <t>093103000_R</t>
  </si>
  <si>
    <t>Prostředky a materiál pro šetření a likvidaci vzniklé ekologické havárie</t>
  </si>
  <si>
    <t>347096658</t>
  </si>
  <si>
    <t>Ostatní náklady havárie, živelné pohromy odstranění následků havárie, živelné pohromy</t>
  </si>
  <si>
    <t>Poznámka k položce:_x000D_
1 x havarijní souprava OIL 240 (obsah soupravy: nádoba 240 l, Algasorb 30 kg, 50x rohož, 5x nohavice, 5x polštář, 200x utěrka NT, 1x lopatka a smeták, 5x PE pytel, 5x výstražná nálepka, 2x rukavice nálepka - absorpční schopnost 300 litrů), nebo souprava ekvivalentní,_x000D_
1 x havarijní souprava UNV 60 (obsah soupravy: nádoba 60 l, 30x rohož, 3x nohavice,  2x polštář, 1x PVC rukavice, 2x PE pytel, 2x výstražná nálepka - absorpční schopnost 89 litrů), nebo souprava ekvivalentní,_x000D_
1 x balení norná stěna EKNS 220 H (4 ks, rozměr 0,13 x 3 m), nebo ekvivalentní typ,_x000D_
PE pytle objem 120 l - 10 ks,_x000D_
ruční nářadí (sekyra, pila, krumpáč, lopata, palice),_x000D_
zásoba řeziva (prkna, latě, trámy) - jednotky kusů,_x000D_
lahve pro odběr vzorků (prachovnice se širokým hrdlem o objemu min 1,25 l) - 5 ks.</t>
  </si>
  <si>
    <t>01 - Oprava povrchových ochran</t>
  </si>
  <si>
    <t>HSV - Práce a dodávky HSV</t>
  </si>
  <si>
    <t xml:space="preserve">    9 - Ostatní konstrukce a práce, bourání</t>
  </si>
  <si>
    <t xml:space="preserve">    997 - Přesun sutě</t>
  </si>
  <si>
    <t xml:space="preserve">    998 - Přesun hmot</t>
  </si>
  <si>
    <t>PSV - Práce a dodávky PSV</t>
  </si>
  <si>
    <t xml:space="preserve">    767 - Konstrukce zámečnické</t>
  </si>
  <si>
    <t xml:space="preserve">    789 - Povrchové úpravy ocelových konstrukcí a technologických zařízení</t>
  </si>
  <si>
    <t>HSV</t>
  </si>
  <si>
    <t>Práce a dodávky HSV</t>
  </si>
  <si>
    <t>100000015_R</t>
  </si>
  <si>
    <t>Dotěsnění provizorního hrazení</t>
  </si>
  <si>
    <t>1431623120</t>
  </si>
  <si>
    <t>Poznámka k položce:_x000D_
Viz TZ kap.2.5.1. - Zahrazení přelivu_x000D_
-  dotěsnění hrazení_x000D_
- včetně těsnících a aplikačních materiálů_x000D_
- včetně všech přesunů</t>
  </si>
  <si>
    <t>Ostatní konstrukce a práce, bourání</t>
  </si>
  <si>
    <t>91_R</t>
  </si>
  <si>
    <t xml:space="preserve">Čerpání vody na dopravní výšku do 10 m </t>
  </si>
  <si>
    <t>152678137</t>
  </si>
  <si>
    <t>Poznámka k položce:_x000D_
Viz TZ kap.2.5.  - oprava povrchových ochran_x000D_
- zahrnuje čerpání pro očištění konstrukcí.</t>
  </si>
  <si>
    <t>941111111_R</t>
  </si>
  <si>
    <t>Montáž, demontáž a pronájem lešení včetně stanu</t>
  </si>
  <si>
    <t>1953021799</t>
  </si>
  <si>
    <t>Montáž, demontáž a pronájem lešení včetně stanu pro provedení tryskání a nátěrů.</t>
  </si>
  <si>
    <t xml:space="preserve">Poznámka k položce:_x000D_
Viz TZ, kap.2.5.2._x000D_
- zahrnuje montáž a demontáž lešení z obou stran segmentu v ploše cca 2x6,5x18 = 234 m2_x000D_
- komplet představuje lešení a stan (opláštění-zastřešení) na celou stavbu._x000D_
Cena zahrnuje všechny náklady na dopravu, materiál, nájemné a práci spojené s instalací a demontáží lešení, stanu, včetně nákladů na kotvení konstrukcí a odstranění kotvení po skončení stavby, včetně zapravení otvorů po kotvách._x000D_
Cena obsahuje i náklady na přesun hmot v rámci stavby._x000D_
Horolezecké práce při montáži lešení jsou oceněny v oddílu VON._x000D_
</t>
  </si>
  <si>
    <t>985121_R</t>
  </si>
  <si>
    <t>Tryskání konstrukce ultravysokotlakým vodním paprskem pod tlakem 2500 barů s kontinuelním odsáváním, včetně filtrace vody</t>
  </si>
  <si>
    <t>m2</t>
  </si>
  <si>
    <t>994060748</t>
  </si>
  <si>
    <t>Poznámka k položce:_x000D_
Viz TZ, kap.2.5.5._x000D_
Položka zahrnuje náklady na odstranění nátěrů z celé plochy konstrukce ultravysokotlakým čištěním s odsáváním._x000D_
Položka zahrnuje vyčištění veškeré použité vody 2 až 3 stupňovou filtrací, včetně všeho nutného čerpání vody, včetně odvodu vyčištěné vody do toku. Vyčištěna bude všechna voda ze záchytné jímky. Cena je včetně uložení odfiltrované hmoty do nádob na odpad._x000D_
Cena obsahuje i náklady na přesun hmot v rámci stavby.</t>
  </si>
  <si>
    <t>610 "cela plocha" -65 "ramena segmentu"</t>
  </si>
  <si>
    <t>985131111</t>
  </si>
  <si>
    <t>Očištění ploch stěn, rubu kleneb a podlah tlakovou vodou</t>
  </si>
  <si>
    <t>-464589591</t>
  </si>
  <si>
    <t>PSC</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</si>
  <si>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</si>
  <si>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Poznámka k položce:_x000D_
očištění ramen a podélníků od nánosů tlakovou vodou</t>
  </si>
  <si>
    <t>65"m2-ramena"+ 50 "m2 horní povrchy podélníků"</t>
  </si>
  <si>
    <t>997</t>
  </si>
  <si>
    <t>Přesun sutě</t>
  </si>
  <si>
    <t>92_R</t>
  </si>
  <si>
    <t>Svislé a vodorovné přemístění nečistot ze dna hrazeného prostoru na břeh VD jakýmkoli způsobem</t>
  </si>
  <si>
    <t>t</t>
  </si>
  <si>
    <t>92014004</t>
  </si>
  <si>
    <t>Svislé a vodorovné přemístění nečistot ze dna hrazeného prostoru na břeh VD jakýmkoli způsobem, včetně nečistot ze záchytné jímky.</t>
  </si>
  <si>
    <t>Poznámka k položce:_x000D_
Svislá výška cca 8 m, vodorovná vzdálenost dle polohy segmentu.</t>
  </si>
  <si>
    <t>0,3 "nečistoty z konstrukce+zbytky nátěrů"</t>
  </si>
  <si>
    <t>997013841_R</t>
  </si>
  <si>
    <t xml:space="preserve">Likvidace odpadu zákonným způsobem, včetně naložení, dopravy, uložení na skládku nebo k recyklaci, včetně všech poplatků a nákladů. </t>
  </si>
  <si>
    <t>386747587</t>
  </si>
  <si>
    <t>Poznámka k položce:_x000D_
- zahrnuje odvoz a likvidaci odpadu - nátěrů a použité strusky dle platné legislativy,_x000D_
 včetně všech poplatků s tím spojených. Včetně likvidace odpadní vody.</t>
  </si>
  <si>
    <t>998</t>
  </si>
  <si>
    <t>Přesun hmot</t>
  </si>
  <si>
    <t>998322011_R</t>
  </si>
  <si>
    <t>Přesun hmot pro hráze přehradní zděné, betonové a železobetonové</t>
  </si>
  <si>
    <t>-1421975976</t>
  </si>
  <si>
    <t>Přesun hmot pro objekty hráze přehradní zděné, betonové, železobetonové  dopravní vzdálenost do 500 m</t>
  </si>
  <si>
    <t>PSV</t>
  </si>
  <si>
    <t>Práce a dodávky PSV</t>
  </si>
  <si>
    <t>767</t>
  </si>
  <si>
    <t>Konstrukce zámečnické</t>
  </si>
  <si>
    <t>767991911_R</t>
  </si>
  <si>
    <t>Drobné zámečnické opravy ocelových konstrukcí</t>
  </si>
  <si>
    <t>16</t>
  </si>
  <si>
    <t>1824037959</t>
  </si>
  <si>
    <t>Poznámka k položce:_x000D_
TZ.2.5.4. Opravy poškozených částí segmentu,  rozsah bude odsouhlasem objednatelem na základě nálezové zprávy. Položka obsahuje náklady na broušení, tmelení a přetryskání návodní a povodní strany segmentu před aplikací PKO.Tmelení bude provedeno keramickým kompozitním materiálem pro vyspravení ocelových konstrukcí._x000D_
Včetně materiálu a práce._x000D_
Včetně vyvrtání otvorů pro odvodnění, viz. TZ kap. 2.5.4.</t>
  </si>
  <si>
    <t>789</t>
  </si>
  <si>
    <t>Povrchové úpravy ocelových konstrukcí a technologických zařízení</t>
  </si>
  <si>
    <t>789121143</t>
  </si>
  <si>
    <t>Čištění mechanizované ocelových konstrukcí třídy I stupeň přípravy St 3 stupeň zrezivění D</t>
  </si>
  <si>
    <t>-1530390641</t>
  </si>
  <si>
    <t>Úpravy povrchů pod nátěry ocelových konstrukcí třídy I odstranění rzi a nečistot mechanizovaným čištěním stupeň přípravy St 3, stupeň zrezivění D</t>
  </si>
  <si>
    <t>Poznámka k položce:_x000D_
viz TZ kap.2.5. Oprava povrchových ochran_x000D_
- ruční dočištění špatně přístupných konstrukcí cca 25%, válecová plocha segmentu cca 5%.</t>
  </si>
  <si>
    <t>245*0,05 "m2, 5% povrchu hrad. plechu"</t>
  </si>
  <si>
    <t>(610-245-65)*0,25 "m2, 25% povrchu ostat. kcí"</t>
  </si>
  <si>
    <t>Součet</t>
  </si>
  <si>
    <t>789121143_R</t>
  </si>
  <si>
    <t>Čištění mechanizované ocelových konstrukcí třídy I stupeň přípravy St 3 - horolezeckou technikou</t>
  </si>
  <si>
    <t>-1151570394</t>
  </si>
  <si>
    <t>Úpravy povrchů pod nátěry ocelových konstrukcí třídy I odstranění rzi a nečistot mechanizovaným čištěním stupeň přípravy St 3, pro jakýkoli stupeň zrezivění - provedení horolezeckou technikou bez možnosti instalace lešení
Cena včetně instalace plachet pro zachycení odpadu při čištění, včetně zajištění vybírání odpadu horolezeckou technikou a konečné demontáže plachet.</t>
  </si>
  <si>
    <t>Poznámka k položce:_x000D_
viz TZ kap.2.5. Oprava povrchových ochran_x000D_
- ruční čištění ramen segmentu prováděných horolezeckou technikou_x000D_
- cena obsahuje i náklady na instalaci podvěsných plachet pro zachytávání odpadu při mechanickém čištění, včetně zajištění pravidelného vybírání odpadu a konečné likvidace plachet.</t>
  </si>
  <si>
    <t>"ramena segmentu" 65</t>
  </si>
  <si>
    <t>789212542_R</t>
  </si>
  <si>
    <t>Provedení otryskání ocelových konstrukcí, stupeň přípravy Sa 2 1/2, suché abrazivní tryskání abrazivem ze strusky</t>
  </si>
  <si>
    <t>-1146401303</t>
  </si>
  <si>
    <t>Provedení otryskání ocelových konstrukcí, stupeň přípravy Sa 2 1/2, pomocí strusky</t>
  </si>
  <si>
    <t>Poznámka k položce:_x000D_
Viz TZ kap.2.5_x000D_
Otryskání ke zdrsnění povrchu konstrukce před aplikací PKO._x000D_
Včetně všech nákladů na odstranění strusky._x000D_
Cena obsahuje i náklady na přesun hmot v rámci stavby.</t>
  </si>
  <si>
    <t>610 "cela plocha" - 65 "pro tryskání nepřístupná ramena segmentu"</t>
  </si>
  <si>
    <t>13</t>
  </si>
  <si>
    <t>789316211_R</t>
  </si>
  <si>
    <t xml:space="preserve">Zhotovení nátěrového systému ocelových konstrukcí dvousložkového, záklaldní, mezivrstvy a krycí nátěr. </t>
  </si>
  <si>
    <t>108438422</t>
  </si>
  <si>
    <t>Zhotovení nátěrového systému ocelových konstrukcí dvousložkového, záklaldní, mezivrstvy a krycí nátěr. 
Cena obsahuje náklady na práci a veškerý materiál včetně spotřeby nátěrových hmot.</t>
  </si>
  <si>
    <t xml:space="preserve">Poznámka k položce:_x000D_
Specifikace nátěru viz TZ, kap.2.5._x000D_
Nátěr dvousložkovou epoxidovou barvou po schválení nátěrového systému objednatelem._x000D_
</t>
  </si>
  <si>
    <t>"hradicí plech vnější a vnitřní" 245</t>
  </si>
  <si>
    <t>"diafragmy" 63</t>
  </si>
  <si>
    <t>"ramena" 65</t>
  </si>
  <si>
    <t>"ostatní - podélníky, lemy, žebříky" 227+10</t>
  </si>
  <si>
    <t>14</t>
  </si>
  <si>
    <t>789316216_R2</t>
  </si>
  <si>
    <t>Zhotovení nátěrového systému ocelových konstrukcí dvousložkového, záklaldní, mezivrstvy a krycí nátěr - horolezeckou technikou</t>
  </si>
  <si>
    <t>-194079239</t>
  </si>
  <si>
    <t>Zhotovení nátěrového systému ocelových konstrukcí dvousložkového, záklaldní, mezivrstvy a krycí nátěr.
Cena obsahuje náklady na práci a veškerý materiál včetně spotřeby nátěrových hmot.
Cena obsahuje i náklady na provádění pomocí horolezecké techniky.</t>
  </si>
  <si>
    <t xml:space="preserve">Poznámka k položce:_x000D_
Specifikace nátěru viz TZ, kap.2.5._x000D_
Nátěr dvousložkovou epoxidovou barvou po schválení nátěrového systému objednatelem._x000D_
Použití horolezecké techniky pro nátěry ramen segmentu_x000D_
</t>
  </si>
  <si>
    <t>99878910_R</t>
  </si>
  <si>
    <t>Přesun hmot PSV</t>
  </si>
  <si>
    <t>-1664669556</t>
  </si>
  <si>
    <t>02 - Výměna těsnění segmentu</t>
  </si>
  <si>
    <t>002_R</t>
  </si>
  <si>
    <t>Demontáž a montáž konstrukce těsnění bočního a spodního</t>
  </si>
  <si>
    <t>1046160845</t>
  </si>
  <si>
    <t xml:space="preserve">Výroba, dodávka a montáž konstrukce těsnění bočního a spodního
</t>
  </si>
  <si>
    <t>Poznámka k položce:_x000D_
Viz TZ, kap.2.5.6. Těsnění segmentu _x000D_
- včetně nákladů na seřízení těsnění_x000D_
- včetně nákladů na manipulaci s ocel. prvky - lišty_x000D_
- cena obsahuje náklady na instalaci pryžových prvků a jejich případnou rozměrovou úpravu</t>
  </si>
  <si>
    <t>M</t>
  </si>
  <si>
    <t>001_M</t>
  </si>
  <si>
    <t>Pryžové těsnění profil "nota s dutinou" , rozměr nutno ověřit, (cca 110 x 40 mm)</t>
  </si>
  <si>
    <t>m</t>
  </si>
  <si>
    <t>788577203</t>
  </si>
  <si>
    <t>Pryžové těsnění profil "nota s dutinou"  ( 110 x 40 mm),  EPDM 60°ShA</t>
  </si>
  <si>
    <t xml:space="preserve">Poznámka k položce:_x000D_
- pryž těsnění dnové a boční - přesný typ – rozměry ověřit při demontáži ! Uvedený rozměr 110x40 mm a typ s dutinou odpovídá původní PD_x000D_
 TZ.kap. 2.5.6.  Těsnění segmentu_x000D_
</t>
  </si>
  <si>
    <t>2*7 "boční těsnění" + 18 "prahové těsnění"</t>
  </si>
  <si>
    <t>002_M</t>
  </si>
  <si>
    <t>Pryžové těsnění, obd. profil 100x10 mm</t>
  </si>
  <si>
    <t>-1426818082</t>
  </si>
  <si>
    <t>Pryžové těsnění profil 100 x 10 mm, EPDM 70°ShA</t>
  </si>
  <si>
    <t>Poznámka k položce:_x000D_
Doplňkový pryžový profil pro případné vypodložení notové pryže._x000D_
Rozměr nutno ověřit dle skutečnosti.</t>
  </si>
  <si>
    <t>003_M</t>
  </si>
  <si>
    <t xml:space="preserve">Nerezové lišty těsnění, přítlačné a podkladové </t>
  </si>
  <si>
    <t>228316906</t>
  </si>
  <si>
    <t>Poznámka k položce:_x000D_
Předpokládá se obdélníkový profil 60x8 mm (cca 16 m), L profil cca 100x65x8 (cca 16 m) a ohýbaný profil 100x8 mm (cca 18 m). Rozměry nutno ověřit na konstrukci. Materiál 1.4301</t>
  </si>
  <si>
    <t>003_R</t>
  </si>
  <si>
    <t>Nerez - spojovací materiál šroub M16 + matice + podložky, mat. A2-70</t>
  </si>
  <si>
    <t>kg</t>
  </si>
  <si>
    <t>-1682048159</t>
  </si>
  <si>
    <t xml:space="preserve">Předpokládá se následující materiál, nutno ověřit:
Nerez - spojovací materiál, materiál A2-70
Šroub se šestihranou hlavou M16x60 + šestihranná matice - prahové těsnění
Šroub se šestihranou hlavou M16x50 + šestihranná matice - boční těsnění
Podložky pod matice M16
</t>
  </si>
  <si>
    <t xml:space="preserve">Poznámka k položce:_x000D_
Viz TZ, kap.2.5.6._x000D_
- zahrnuje nerez spojovací materiál, cca 30 kg,_x000D_
- včetně montáže a dodávky_x000D_
- Dle PD 62 ks/ šavli + 100 ks prahové těsnění_x000D_
</t>
  </si>
  <si>
    <t>004_R</t>
  </si>
  <si>
    <t>Likvidace odpadu dle platné legislativy, včetně všech manipulací, dopravy, včetně poplatku za uložení a likvidaci dle platné legislativy</t>
  </si>
  <si>
    <t>1182594775</t>
  </si>
  <si>
    <t>Vodorovná doprava nečistot s naložením a složením na skládku, včetně poplatku za uložení a likvidaci dle platné legislativy</t>
  </si>
  <si>
    <t>Poznámka k položce:_x000D_
odpady z výměny těsnění, viz TZ kap. 2.5.6. - Těsnění segmentu_x000D_
- zahrnuje odvoz a ekologickou likvidaci odpadu dle platné legislativy včetně všech poplatků s tím spojených</t>
  </si>
  <si>
    <t>03 - Drobné opravy a údržba</t>
  </si>
  <si>
    <t xml:space="preserve">    1 - Zemní práce</t>
  </si>
  <si>
    <t>Zemní práce</t>
  </si>
  <si>
    <t>161101155</t>
  </si>
  <si>
    <t>Svislé přemístění výkopku z horniny tř. 5 až 7 hl výkopu do 10 m</t>
  </si>
  <si>
    <t>m3</t>
  </si>
  <si>
    <t>1227505898</t>
  </si>
  <si>
    <t>Svislé přemístění výkopku  bez naložení do dopravní nádoby avšak s vyprázdněním dopravní nádoby na hromadu nebo do dopravního prostředku z horniny tř. 5 až 7, při hloubce výkopu přes 8 do 10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</si>
  <si>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</si>
  <si>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Poznámka k položce:_x000D_
Přemístění odsekaných hmot z prostoru segmentu na plato VD na levém břehu, bez možnosti použití mechanizace.Vzdálenost cca 150m, výška cca 10m.</t>
  </si>
  <si>
    <t>18*0,4*0,05 "m odhad množství odsekání deg. betonu, plocha 18,0 x 0,4 x 0,05 m "</t>
  </si>
  <si>
    <t>162201251</t>
  </si>
  <si>
    <t>Vodorovné přemístění do 10 m nošením výkopku z horniny tř. 5 až 7</t>
  </si>
  <si>
    <t>438034064</t>
  </si>
  <si>
    <t>Vodorovné přemístění výkopku nebo sypaniny nošením s vyprázdněním nádoby na hromady nebo do dopravního prostředku na vzdálenost do 10 m z horniny tř. 5 až 7</t>
  </si>
  <si>
    <t>Poznámka k položce:_x000D_
Přemístění odsekaných hmot z prostoru segmentu na plato VD na levém břehu, bez možnosti použití mechanizace.Vzdálenost cca 150m.</t>
  </si>
  <si>
    <t>985112133</t>
  </si>
  <si>
    <t>Odsekání degradovaného betonu rubu kleneb a podlah tl do 50 mm</t>
  </si>
  <si>
    <t>-668481220</t>
  </si>
  <si>
    <t>Odsekání degradovaného betonu rubu kleneb a podlah, tloušťky přes 30 do 50 mm</t>
  </si>
  <si>
    <t xml:space="preserve">Poznámka k souboru cen:_x000D_
1. V ceně -2111 až -2133 jsou započteny i náklady na odstranění degradovaného betonu ručním pneumatickým kladivem s dočištěním k obnažení betonářské výztuže a jejím ručním očištěním. </t>
  </si>
  <si>
    <t>Poznámka k položce:_x000D_
Odsekání degradováných částí betonu v okolí výmolů kaveren spodního prahu segmentu. Odsekání pouze degradovaných částí._x000D_
viz. TZ kap. 2.5.4. Drobné opravy a údržba</t>
  </si>
  <si>
    <t>18*0,4</t>
  </si>
  <si>
    <t>-1160009119</t>
  </si>
  <si>
    <t>Poznámka k položce:_x000D_
očištění ploch po odsekání degradovaného betonu v okolí prahu segmentu._x000D_
viz. TZ kap. 6. Drobné opravy a údržba</t>
  </si>
  <si>
    <t>985311315</t>
  </si>
  <si>
    <t>Reprofilace rubu kleneb a podlah cementovými sanačními maltami tl 50 mm</t>
  </si>
  <si>
    <t>1760780655</t>
  </si>
  <si>
    <t>Reprofilace betonu sanačními maltami na cementové bázi ručně rubu kleneb a podlah, tloušťky přes 40 do 50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</si>
  <si>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</si>
  <si>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Poznámka k položce:_x000D_
Oprava výmplů a kaveren v okolí prahu segmentu._x000D_
Odhad rozsahu poškození 3 m2_x000D_
Oprava pomocí tixotropní, mrazuvzdorné, vodonepropustné malty na bázi cementu s příměsí vláken, malta třídy R4_x000D_
viz. TZ kap. 6. Drobné opravy a údržba</t>
  </si>
  <si>
    <t>985311911</t>
  </si>
  <si>
    <t>Příplatek při reprofilaci sanačními maltami za práci ve stísněném prostoru</t>
  </si>
  <si>
    <t>-1148486336</t>
  </si>
  <si>
    <t>Reprofilace betonu sanačními maltami na cementové bázi ručně Příplatek k cenám za práci ve stísněném prostoru</t>
  </si>
  <si>
    <t>985311912</t>
  </si>
  <si>
    <t>Příplatek při reprofilaci sanačními maltami za plochu do 10 m2 jednotlivě</t>
  </si>
  <si>
    <t>-753003025</t>
  </si>
  <si>
    <t>Reprofilace betonu sanačními maltami na cementové bázi ručně Příplatek k cenám za plochu do 10 m2 jednotlivě</t>
  </si>
  <si>
    <t>005_R</t>
  </si>
  <si>
    <t>-355653718</t>
  </si>
  <si>
    <t xml:space="preserve">Poznámka k položce:_x000D_
- zahrnuje odvoz a ekologickou likvidaci odpadu z bourání dle platné legislativy_x000D_
 včetně všech poplatků s tím spojených _x000D_
</t>
  </si>
  <si>
    <t>0,792*2,2 'Přepočtené koeficientem množství</t>
  </si>
  <si>
    <t>998322011</t>
  </si>
  <si>
    <t>-1745305291</t>
  </si>
  <si>
    <t>008_R</t>
  </si>
  <si>
    <t>Náhrada mazacích trubek, promazání a kontrola ložiska.</t>
  </si>
  <si>
    <t>-227376911</t>
  </si>
  <si>
    <t xml:space="preserve">Poznámka k položce:_x000D_
Viz TZ kap.2.5.8.  mazání ložisek_x000D_
včetně demontáže, montáže nových tlakových hadic  a maziva._x000D_
</t>
  </si>
  <si>
    <t>009_R</t>
  </si>
  <si>
    <t>Čištění a promazání Gallových řetězů</t>
  </si>
  <si>
    <t>875327224</t>
  </si>
  <si>
    <t xml:space="preserve">Poznámka k položce:_x000D_
Viz TZ kap.2.5.8.  Čištění řetězů_x000D_
Vyčištění a promazání (konzerovování) Gallových řetězů._x000D_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</si>
</sst>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8"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0"/>
  <sheetViews>
    <sheetView showGridLines="0" topLeftCell="A94" workbookViewId="0"/>
  </sheetViews>
  <sheetFormatPr defaultRowHeight="14.4"/>
  <cols>
    <col min="1" max="1" width="8.28515625" style="1" customWidth="1"/>
    <col min="2" max="2" width="1.7109375" style="1" customWidth="1"/>
    <col min="3" max="3" width="4.140625" style="1" customWidth="1"/>
    <col min="4" max="33" width="2.7109375" style="1" customWidth="1"/>
    <col min="34" max="34" width="3.28515625" style="1" customWidth="1"/>
    <col min="35" max="35" width="31.7109375" style="1" customWidth="1"/>
    <col min="36" max="37" width="2.42578125" style="1" customWidth="1"/>
    <col min="38" max="38" width="8.28515625" style="1" customWidth="1"/>
    <col min="39" max="39" width="3.28515625" style="1" customWidth="1"/>
    <col min="40" max="40" width="13.28515625" style="1" customWidth="1"/>
    <col min="41" max="41" width="7.42578125" style="1" customWidth="1"/>
    <col min="42" max="42" width="4.140625" style="1" customWidth="1"/>
    <col min="43" max="43" width="15.7109375" style="1" hidden="1" customWidth="1"/>
    <col min="44" max="44" width="13.7109375" style="1" customWidth="1"/>
    <col min="45" max="47" width="25.85546875" style="1" hidden="1" customWidth="1"/>
    <col min="48" max="49" width="21.7109375" style="1" hidden="1" customWidth="1"/>
    <col min="50" max="51" width="25" style="1" hidden="1" customWidth="1"/>
    <col min="52" max="52" width="21.7109375" style="1" hidden="1" customWidth="1"/>
    <col min="53" max="53" width="19.140625" style="1" hidden="1" customWidth="1"/>
    <col min="54" max="54" width="25" style="1" hidden="1" customWidth="1"/>
    <col min="55" max="55" width="21.7109375" style="1" hidden="1" customWidth="1"/>
    <col min="56" max="56" width="19.140625" style="1" hidden="1" customWidth="1"/>
    <col min="57" max="57" width="66.42578125" style="1" customWidth="1"/>
    <col min="71" max="91" width="9.28515625" style="1" hidden="1"/>
  </cols>
  <sheetData>
    <row r="1" spans="1:74" ht="10.199999999999999">
      <c r="A1" s="15" t="s">
        <v>0</v>
      </c>
      <c r="AZ1" s="15" t="s">
        <v>1</v>
      </c>
      <c r="BA1" s="15" t="s">
        <v>2</v>
      </c>
      <c r="BB1" s="15" t="s">
        <v>3</v>
      </c>
      <c r="BT1" s="15" t="s">
        <v>4</v>
      </c>
      <c r="BU1" s="15" t="s">
        <v>4</v>
      </c>
      <c r="BV1" s="15" t="s">
        <v>5</v>
      </c>
    </row>
    <row r="2" spans="1:74" s="1" customFormat="1" ht="36.9" customHeight="1">
      <c r="AR2" s="283"/>
      <c r="AS2" s="283"/>
      <c r="AT2" s="283"/>
      <c r="AU2" s="283"/>
      <c r="AV2" s="283"/>
      <c r="AW2" s="283"/>
      <c r="AX2" s="283"/>
      <c r="AY2" s="283"/>
      <c r="AZ2" s="283"/>
      <c r="BA2" s="283"/>
      <c r="BB2" s="283"/>
      <c r="BC2" s="283"/>
      <c r="BD2" s="283"/>
      <c r="BE2" s="283"/>
      <c r="BS2" s="16" t="s">
        <v>6</v>
      </c>
      <c r="BT2" s="16" t="s">
        <v>7</v>
      </c>
    </row>
    <row r="3" spans="1:74" s="1" customFormat="1" ht="6.9"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7" t="s">
        <v>14</v>
      </c>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1"/>
      <c r="AQ5" s="21"/>
      <c r="AR5" s="19"/>
      <c r="BE5" s="264" t="s">
        <v>15</v>
      </c>
      <c r="BS5" s="16" t="s">
        <v>6</v>
      </c>
    </row>
    <row r="6" spans="1:74" s="1" customFormat="1" ht="36.9" customHeight="1">
      <c r="B6" s="20"/>
      <c r="C6" s="21"/>
      <c r="D6" s="27" t="s">
        <v>16</v>
      </c>
      <c r="E6" s="21"/>
      <c r="F6" s="21"/>
      <c r="G6" s="21"/>
      <c r="H6" s="21"/>
      <c r="I6" s="21"/>
      <c r="J6" s="21"/>
      <c r="K6" s="269" t="s">
        <v>17</v>
      </c>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1"/>
      <c r="AQ6" s="21"/>
      <c r="AR6" s="19"/>
      <c r="BE6" s="265"/>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1</v>
      </c>
      <c r="AO7" s="21"/>
      <c r="AP7" s="21"/>
      <c r="AQ7" s="21"/>
      <c r="AR7" s="19"/>
      <c r="BE7" s="265"/>
      <c r="BS7" s="16" t="s">
        <v>6</v>
      </c>
    </row>
    <row r="8" spans="1:74" s="1" customFormat="1"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t="s">
        <v>24</v>
      </c>
      <c r="AO8" s="21"/>
      <c r="AP8" s="21"/>
      <c r="AQ8" s="21"/>
      <c r="AR8" s="19"/>
      <c r="BE8" s="265"/>
      <c r="BS8" s="16" t="s">
        <v>6</v>
      </c>
    </row>
    <row r="9" spans="1:74"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5"/>
      <c r="BS9" s="16" t="s">
        <v>6</v>
      </c>
    </row>
    <row r="10" spans="1:74" s="1" customFormat="1" ht="12" customHeight="1">
      <c r="B10" s="20"/>
      <c r="C10" s="21"/>
      <c r="D10" s="28"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26</v>
      </c>
      <c r="AL10" s="21"/>
      <c r="AM10" s="21"/>
      <c r="AN10" s="26" t="s">
        <v>27</v>
      </c>
      <c r="AO10" s="21"/>
      <c r="AP10" s="21"/>
      <c r="AQ10" s="21"/>
      <c r="AR10" s="19"/>
      <c r="BE10" s="265"/>
      <c r="BS10" s="16" t="s">
        <v>6</v>
      </c>
    </row>
    <row r="11" spans="1:74" s="1" customFormat="1" ht="18.45"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30</v>
      </c>
      <c r="AO11" s="21"/>
      <c r="AP11" s="21"/>
      <c r="AQ11" s="21"/>
      <c r="AR11" s="19"/>
      <c r="BE11" s="265"/>
      <c r="BS11" s="16" t="s">
        <v>6</v>
      </c>
    </row>
    <row r="12" spans="1:74" s="1" customFormat="1" ht="6.9"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5"/>
      <c r="BS12" s="16" t="s">
        <v>6</v>
      </c>
    </row>
    <row r="13" spans="1:74" s="1" customFormat="1" ht="12" customHeight="1">
      <c r="B13" s="20"/>
      <c r="C13" s="21"/>
      <c r="D13" s="28" t="s">
        <v>31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26</v>
      </c>
      <c r="AL13" s="21"/>
      <c r="AM13" s="21"/>
      <c r="AN13" s="30" t="s">
        <v>32</v>
      </c>
      <c r="AO13" s="21"/>
      <c r="AP13" s="21"/>
      <c r="AQ13" s="21"/>
      <c r="AR13" s="19"/>
      <c r="BE13" s="265"/>
      <c r="BS13" s="16" t="s">
        <v>6</v>
      </c>
    </row>
    <row r="14" spans="1:74" ht="13.2">
      <c r="B14" s="20"/>
      <c r="C14" s="21"/>
      <c r="D14" s="21"/>
      <c r="E14" s="270" t="s">
        <v>32</v>
      </c>
      <c r="F14" s="271"/>
      <c r="G14" s="271"/>
      <c r="H14" s="271"/>
      <c r="I14" s="271"/>
      <c r="J14" s="271"/>
      <c r="K14" s="271"/>
      <c r="L14" s="271"/>
      <c r="M14" s="271"/>
      <c r="N14" s="271"/>
      <c r="O14" s="271"/>
      <c r="P14" s="271"/>
      <c r="Q14" s="271"/>
      <c r="R14" s="271"/>
      <c r="S14" s="271"/>
      <c r="T14" s="271"/>
      <c r="U14" s="271"/>
      <c r="V14" s="271"/>
      <c r="W14" s="271"/>
      <c r="X14" s="271"/>
      <c r="Y14" s="271"/>
      <c r="Z14" s="271"/>
      <c r="AA14" s="271"/>
      <c r="AB14" s="271"/>
      <c r="AC14" s="271"/>
      <c r="AD14" s="271"/>
      <c r="AE14" s="271"/>
      <c r="AF14" s="271"/>
      <c r="AG14" s="271"/>
      <c r="AH14" s="271"/>
      <c r="AI14" s="271"/>
      <c r="AJ14" s="271"/>
      <c r="AK14" s="28" t="s">
        <v>29</v>
      </c>
      <c r="AL14" s="21"/>
      <c r="AM14" s="21"/>
      <c r="AN14" s="30" t="s">
        <v>32</v>
      </c>
      <c r="AO14" s="21"/>
      <c r="AP14" s="21"/>
      <c r="AQ14" s="21"/>
      <c r="AR14" s="19"/>
      <c r="BE14" s="265"/>
      <c r="BS14" s="16" t="s">
        <v>6</v>
      </c>
    </row>
    <row r="15" spans="1:74" s="1" customFormat="1" ht="6.9"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5"/>
      <c r="BS15" s="16" t="s">
        <v>4</v>
      </c>
    </row>
    <row r="16" spans="1:74" s="1" customFormat="1" ht="12" customHeight="1">
      <c r="B16" s="20"/>
      <c r="C16" s="21"/>
      <c r="D16" s="28" t="s">
        <v>33</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26</v>
      </c>
      <c r="AL16" s="21"/>
      <c r="AM16" s="21"/>
      <c r="AN16" s="26" t="s">
        <v>34</v>
      </c>
      <c r="AO16" s="21"/>
      <c r="AP16" s="21"/>
      <c r="AQ16" s="21"/>
      <c r="AR16" s="19"/>
      <c r="BE16" s="265"/>
      <c r="BS16" s="16" t="s">
        <v>4</v>
      </c>
    </row>
    <row r="17" spans="1:71" s="1" customFormat="1" ht="18.45" customHeight="1">
      <c r="B17" s="20"/>
      <c r="C17" s="21"/>
      <c r="D17" s="21"/>
      <c r="E17" s="26" t="s">
        <v>35</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1</v>
      </c>
      <c r="AO17" s="21"/>
      <c r="AP17" s="21"/>
      <c r="AQ17" s="21"/>
      <c r="AR17" s="19"/>
      <c r="BE17" s="265"/>
      <c r="BS17" s="16" t="s">
        <v>36</v>
      </c>
    </row>
    <row r="18" spans="1:71" s="1" customFormat="1" ht="6.9"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5"/>
      <c r="BS18" s="16" t="s">
        <v>6</v>
      </c>
    </row>
    <row r="19" spans="1:71" s="1" customFormat="1" ht="12" customHeight="1">
      <c r="B19" s="20"/>
      <c r="C19" s="21"/>
      <c r="D19" s="28" t="s">
        <v>37</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26</v>
      </c>
      <c r="AL19" s="21"/>
      <c r="AM19" s="21"/>
      <c r="AN19" s="26" t="s">
        <v>34</v>
      </c>
      <c r="AO19" s="21"/>
      <c r="AP19" s="21"/>
      <c r="AQ19" s="21"/>
      <c r="AR19" s="19"/>
      <c r="BE19" s="265"/>
      <c r="BS19" s="16" t="s">
        <v>6</v>
      </c>
    </row>
    <row r="20" spans="1:71" s="1" customFormat="1" ht="18.45"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v>
      </c>
      <c r="AO20" s="21"/>
      <c r="AP20" s="21"/>
      <c r="AQ20" s="21"/>
      <c r="AR20" s="19"/>
      <c r="BE20" s="265"/>
      <c r="BS20" s="16" t="s">
        <v>36</v>
      </c>
    </row>
    <row r="21" spans="1:71" s="1" customFormat="1" ht="6.9"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5"/>
    </row>
    <row r="22" spans="1:71" s="1" customFormat="1" ht="12" customHeight="1">
      <c r="B22" s="20"/>
      <c r="C22" s="21"/>
      <c r="D22" s="28" t="s">
        <v>38</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5"/>
    </row>
    <row r="23" spans="1:71" s="1" customFormat="1" ht="47.25" customHeight="1">
      <c r="B23" s="20"/>
      <c r="C23" s="21"/>
      <c r="D23" s="21"/>
      <c r="E23" s="272" t="s">
        <v>39</v>
      </c>
      <c r="F23" s="272"/>
      <c r="G23" s="272"/>
      <c r="H23" s="272"/>
      <c r="I23" s="272"/>
      <c r="J23" s="272"/>
      <c r="K23" s="272"/>
      <c r="L23" s="272"/>
      <c r="M23" s="272"/>
      <c r="N23" s="272"/>
      <c r="O23" s="272"/>
      <c r="P23" s="272"/>
      <c r="Q23" s="272"/>
      <c r="R23" s="272"/>
      <c r="S23" s="272"/>
      <c r="T23" s="272"/>
      <c r="U23" s="272"/>
      <c r="V23" s="272"/>
      <c r="W23" s="272"/>
      <c r="X23" s="272"/>
      <c r="Y23" s="272"/>
      <c r="Z23" s="272"/>
      <c r="AA23" s="272"/>
      <c r="AB23" s="272"/>
      <c r="AC23" s="272"/>
      <c r="AD23" s="272"/>
      <c r="AE23" s="272"/>
      <c r="AF23" s="272"/>
      <c r="AG23" s="272"/>
      <c r="AH23" s="272"/>
      <c r="AI23" s="272"/>
      <c r="AJ23" s="272"/>
      <c r="AK23" s="272"/>
      <c r="AL23" s="272"/>
      <c r="AM23" s="272"/>
      <c r="AN23" s="272"/>
      <c r="AO23" s="21"/>
      <c r="AP23" s="21"/>
      <c r="AQ23" s="21"/>
      <c r="AR23" s="19"/>
      <c r="BE23" s="265"/>
    </row>
    <row r="24" spans="1:71" s="1" customFormat="1" ht="6.9"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5"/>
    </row>
    <row r="25" spans="1:71" s="1" customFormat="1" ht="6.9"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5"/>
    </row>
    <row r="26" spans="1:71" s="2" customFormat="1" ht="25.95" customHeight="1">
      <c r="A26" s="33"/>
      <c r="B26" s="34"/>
      <c r="C26" s="35"/>
      <c r="D26" s="36" t="s">
        <v>40</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3">
        <f>ROUND(AG94,2)</f>
        <v>0</v>
      </c>
      <c r="AL26" s="274"/>
      <c r="AM26" s="274"/>
      <c r="AN26" s="274"/>
      <c r="AO26" s="274"/>
      <c r="AP26" s="35"/>
      <c r="AQ26" s="35"/>
      <c r="AR26" s="38"/>
      <c r="BE26" s="265"/>
    </row>
    <row r="27" spans="1:71" s="2" customFormat="1" ht="6.9"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5"/>
    </row>
    <row r="28" spans="1:71" s="2" customFormat="1" ht="13.2">
      <c r="A28" s="33"/>
      <c r="B28" s="34"/>
      <c r="C28" s="35"/>
      <c r="D28" s="35"/>
      <c r="E28" s="35"/>
      <c r="F28" s="35"/>
      <c r="G28" s="35"/>
      <c r="H28" s="35"/>
      <c r="I28" s="35"/>
      <c r="J28" s="35"/>
      <c r="K28" s="35"/>
      <c r="L28" s="275" t="s">
        <v>41</v>
      </c>
      <c r="M28" s="275"/>
      <c r="N28" s="275"/>
      <c r="O28" s="275"/>
      <c r="P28" s="275"/>
      <c r="Q28" s="35"/>
      <c r="R28" s="35"/>
      <c r="S28" s="35"/>
      <c r="T28" s="35"/>
      <c r="U28" s="35"/>
      <c r="V28" s="35"/>
      <c r="W28" s="275" t="s">
        <v>42</v>
      </c>
      <c r="X28" s="275"/>
      <c r="Y28" s="275"/>
      <c r="Z28" s="275"/>
      <c r="AA28" s="275"/>
      <c r="AB28" s="275"/>
      <c r="AC28" s="275"/>
      <c r="AD28" s="275"/>
      <c r="AE28" s="275"/>
      <c r="AF28" s="35"/>
      <c r="AG28" s="35"/>
      <c r="AH28" s="35"/>
      <c r="AI28" s="35"/>
      <c r="AJ28" s="35"/>
      <c r="AK28" s="275" t="s">
        <v>43</v>
      </c>
      <c r="AL28" s="275"/>
      <c r="AM28" s="275"/>
      <c r="AN28" s="275"/>
      <c r="AO28" s="275"/>
      <c r="AP28" s="35"/>
      <c r="AQ28" s="35"/>
      <c r="AR28" s="38"/>
      <c r="BE28" s="265"/>
    </row>
    <row r="29" spans="1:71" s="3" customFormat="1" ht="14.4" customHeight="1">
      <c r="B29" s="39"/>
      <c r="C29" s="40"/>
      <c r="D29" s="28" t="s">
        <v>44</v>
      </c>
      <c r="E29" s="40"/>
      <c r="F29" s="28" t="s">
        <v>45</v>
      </c>
      <c r="G29" s="40"/>
      <c r="H29" s="40"/>
      <c r="I29" s="40"/>
      <c r="J29" s="40"/>
      <c r="K29" s="40"/>
      <c r="L29" s="278">
        <v>0.21</v>
      </c>
      <c r="M29" s="277"/>
      <c r="N29" s="277"/>
      <c r="O29" s="277"/>
      <c r="P29" s="277"/>
      <c r="Q29" s="40"/>
      <c r="R29" s="40"/>
      <c r="S29" s="40"/>
      <c r="T29" s="40"/>
      <c r="U29" s="40"/>
      <c r="V29" s="40"/>
      <c r="W29" s="276">
        <f>ROUND(AZ94, 2)</f>
        <v>0</v>
      </c>
      <c r="X29" s="277"/>
      <c r="Y29" s="277"/>
      <c r="Z29" s="277"/>
      <c r="AA29" s="277"/>
      <c r="AB29" s="277"/>
      <c r="AC29" s="277"/>
      <c r="AD29" s="277"/>
      <c r="AE29" s="277"/>
      <c r="AF29" s="40"/>
      <c r="AG29" s="40"/>
      <c r="AH29" s="40"/>
      <c r="AI29" s="40"/>
      <c r="AJ29" s="40"/>
      <c r="AK29" s="276">
        <f>ROUND(AV94, 2)</f>
        <v>0</v>
      </c>
      <c r="AL29" s="277"/>
      <c r="AM29" s="277"/>
      <c r="AN29" s="277"/>
      <c r="AO29" s="277"/>
      <c r="AP29" s="40"/>
      <c r="AQ29" s="40"/>
      <c r="AR29" s="41"/>
      <c r="BE29" s="266"/>
    </row>
    <row r="30" spans="1:71" s="3" customFormat="1" ht="14.4" customHeight="1">
      <c r="B30" s="39"/>
      <c r="C30" s="40"/>
      <c r="D30" s="40"/>
      <c r="E30" s="40"/>
      <c r="F30" s="28" t="s">
        <v>46</v>
      </c>
      <c r="G30" s="40"/>
      <c r="H30" s="40"/>
      <c r="I30" s="40"/>
      <c r="J30" s="40"/>
      <c r="K30" s="40"/>
      <c r="L30" s="278">
        <v>0.15</v>
      </c>
      <c r="M30" s="277"/>
      <c r="N30" s="277"/>
      <c r="O30" s="277"/>
      <c r="P30" s="277"/>
      <c r="Q30" s="40"/>
      <c r="R30" s="40"/>
      <c r="S30" s="40"/>
      <c r="T30" s="40"/>
      <c r="U30" s="40"/>
      <c r="V30" s="40"/>
      <c r="W30" s="276">
        <f>ROUND(BA94, 2)</f>
        <v>0</v>
      </c>
      <c r="X30" s="277"/>
      <c r="Y30" s="277"/>
      <c r="Z30" s="277"/>
      <c r="AA30" s="277"/>
      <c r="AB30" s="277"/>
      <c r="AC30" s="277"/>
      <c r="AD30" s="277"/>
      <c r="AE30" s="277"/>
      <c r="AF30" s="40"/>
      <c r="AG30" s="40"/>
      <c r="AH30" s="40"/>
      <c r="AI30" s="40"/>
      <c r="AJ30" s="40"/>
      <c r="AK30" s="276">
        <f>ROUND(AW94, 2)</f>
        <v>0</v>
      </c>
      <c r="AL30" s="277"/>
      <c r="AM30" s="277"/>
      <c r="AN30" s="277"/>
      <c r="AO30" s="277"/>
      <c r="AP30" s="40"/>
      <c r="AQ30" s="40"/>
      <c r="AR30" s="41"/>
      <c r="BE30" s="266"/>
    </row>
    <row r="31" spans="1:71" s="3" customFormat="1" ht="14.4" hidden="1" customHeight="1">
      <c r="B31" s="39"/>
      <c r="C31" s="40"/>
      <c r="D31" s="40"/>
      <c r="E31" s="40"/>
      <c r="F31" s="28" t="s">
        <v>47</v>
      </c>
      <c r="G31" s="40"/>
      <c r="H31" s="40"/>
      <c r="I31" s="40"/>
      <c r="J31" s="40"/>
      <c r="K31" s="40"/>
      <c r="L31" s="278">
        <v>0.21</v>
      </c>
      <c r="M31" s="277"/>
      <c r="N31" s="277"/>
      <c r="O31" s="277"/>
      <c r="P31" s="277"/>
      <c r="Q31" s="40"/>
      <c r="R31" s="40"/>
      <c r="S31" s="40"/>
      <c r="T31" s="40"/>
      <c r="U31" s="40"/>
      <c r="V31" s="40"/>
      <c r="W31" s="276">
        <f>ROUND(BB94, 2)</f>
        <v>0</v>
      </c>
      <c r="X31" s="277"/>
      <c r="Y31" s="277"/>
      <c r="Z31" s="277"/>
      <c r="AA31" s="277"/>
      <c r="AB31" s="277"/>
      <c r="AC31" s="277"/>
      <c r="AD31" s="277"/>
      <c r="AE31" s="277"/>
      <c r="AF31" s="40"/>
      <c r="AG31" s="40"/>
      <c r="AH31" s="40"/>
      <c r="AI31" s="40"/>
      <c r="AJ31" s="40"/>
      <c r="AK31" s="276">
        <v>0</v>
      </c>
      <c r="AL31" s="277"/>
      <c r="AM31" s="277"/>
      <c r="AN31" s="277"/>
      <c r="AO31" s="277"/>
      <c r="AP31" s="40"/>
      <c r="AQ31" s="40"/>
      <c r="AR31" s="41"/>
      <c r="BE31" s="266"/>
    </row>
    <row r="32" spans="1:71" s="3" customFormat="1" ht="14.4" hidden="1" customHeight="1">
      <c r="B32" s="39"/>
      <c r="C32" s="40"/>
      <c r="D32" s="40"/>
      <c r="E32" s="40"/>
      <c r="F32" s="28" t="s">
        <v>48</v>
      </c>
      <c r="G32" s="40"/>
      <c r="H32" s="40"/>
      <c r="I32" s="40"/>
      <c r="J32" s="40"/>
      <c r="K32" s="40"/>
      <c r="L32" s="278">
        <v>0.15</v>
      </c>
      <c r="M32" s="277"/>
      <c r="N32" s="277"/>
      <c r="O32" s="277"/>
      <c r="P32" s="277"/>
      <c r="Q32" s="40"/>
      <c r="R32" s="40"/>
      <c r="S32" s="40"/>
      <c r="T32" s="40"/>
      <c r="U32" s="40"/>
      <c r="V32" s="40"/>
      <c r="W32" s="276">
        <f>ROUND(BC94, 2)</f>
        <v>0</v>
      </c>
      <c r="X32" s="277"/>
      <c r="Y32" s="277"/>
      <c r="Z32" s="277"/>
      <c r="AA32" s="277"/>
      <c r="AB32" s="277"/>
      <c r="AC32" s="277"/>
      <c r="AD32" s="277"/>
      <c r="AE32" s="277"/>
      <c r="AF32" s="40"/>
      <c r="AG32" s="40"/>
      <c r="AH32" s="40"/>
      <c r="AI32" s="40"/>
      <c r="AJ32" s="40"/>
      <c r="AK32" s="276">
        <v>0</v>
      </c>
      <c r="AL32" s="277"/>
      <c r="AM32" s="277"/>
      <c r="AN32" s="277"/>
      <c r="AO32" s="277"/>
      <c r="AP32" s="40"/>
      <c r="AQ32" s="40"/>
      <c r="AR32" s="41"/>
      <c r="BE32" s="266"/>
    </row>
    <row r="33" spans="1:57" s="3" customFormat="1" ht="14.4" hidden="1" customHeight="1">
      <c r="B33" s="39"/>
      <c r="C33" s="40"/>
      <c r="D33" s="40"/>
      <c r="E33" s="40"/>
      <c r="F33" s="28" t="s">
        <v>49</v>
      </c>
      <c r="G33" s="40"/>
      <c r="H33" s="40"/>
      <c r="I33" s="40"/>
      <c r="J33" s="40"/>
      <c r="K33" s="40"/>
      <c r="L33" s="278">
        <v>0</v>
      </c>
      <c r="M33" s="277"/>
      <c r="N33" s="277"/>
      <c r="O33" s="277"/>
      <c r="P33" s="277"/>
      <c r="Q33" s="40"/>
      <c r="R33" s="40"/>
      <c r="S33" s="40"/>
      <c r="T33" s="40"/>
      <c r="U33" s="40"/>
      <c r="V33" s="40"/>
      <c r="W33" s="276">
        <f>ROUND(BD94, 2)</f>
        <v>0</v>
      </c>
      <c r="X33" s="277"/>
      <c r="Y33" s="277"/>
      <c r="Z33" s="277"/>
      <c r="AA33" s="277"/>
      <c r="AB33" s="277"/>
      <c r="AC33" s="277"/>
      <c r="AD33" s="277"/>
      <c r="AE33" s="277"/>
      <c r="AF33" s="40"/>
      <c r="AG33" s="40"/>
      <c r="AH33" s="40"/>
      <c r="AI33" s="40"/>
      <c r="AJ33" s="40"/>
      <c r="AK33" s="276">
        <v>0</v>
      </c>
      <c r="AL33" s="277"/>
      <c r="AM33" s="277"/>
      <c r="AN33" s="277"/>
      <c r="AO33" s="277"/>
      <c r="AP33" s="40"/>
      <c r="AQ33" s="40"/>
      <c r="AR33" s="41"/>
      <c r="BE33" s="266"/>
    </row>
    <row r="34" spans="1:57" s="2" customFormat="1" ht="6.9"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5"/>
    </row>
    <row r="35" spans="1:57" s="2" customFormat="1" ht="25.95" customHeight="1">
      <c r="A35" s="33"/>
      <c r="B35" s="34"/>
      <c r="C35" s="42"/>
      <c r="D35" s="43" t="s">
        <v>50</v>
      </c>
      <c r="E35" s="44"/>
      <c r="F35" s="44"/>
      <c r="G35" s="44"/>
      <c r="H35" s="44"/>
      <c r="I35" s="44"/>
      <c r="J35" s="44"/>
      <c r="K35" s="44"/>
      <c r="L35" s="44"/>
      <c r="M35" s="44"/>
      <c r="N35" s="44"/>
      <c r="O35" s="44"/>
      <c r="P35" s="44"/>
      <c r="Q35" s="44"/>
      <c r="R35" s="44"/>
      <c r="S35" s="44"/>
      <c r="T35" s="45" t="s">
        <v>51</v>
      </c>
      <c r="U35" s="44"/>
      <c r="V35" s="44"/>
      <c r="W35" s="44"/>
      <c r="X35" s="282" t="s">
        <v>52</v>
      </c>
      <c r="Y35" s="280"/>
      <c r="Z35" s="280"/>
      <c r="AA35" s="280"/>
      <c r="AB35" s="280"/>
      <c r="AC35" s="44"/>
      <c r="AD35" s="44"/>
      <c r="AE35" s="44"/>
      <c r="AF35" s="44"/>
      <c r="AG35" s="44"/>
      <c r="AH35" s="44"/>
      <c r="AI35" s="44"/>
      <c r="AJ35" s="44"/>
      <c r="AK35" s="279">
        <f>SUM(AK26:AK33)</f>
        <v>0</v>
      </c>
      <c r="AL35" s="280"/>
      <c r="AM35" s="280"/>
      <c r="AN35" s="280"/>
      <c r="AO35" s="281"/>
      <c r="AP35" s="42"/>
      <c r="AQ35" s="42"/>
      <c r="AR35" s="38"/>
      <c r="BE35" s="33"/>
    </row>
    <row r="36" spans="1:57" s="2" customFormat="1" ht="6.9"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 customHeight="1">
      <c r="B49" s="46"/>
      <c r="C49" s="47"/>
      <c r="D49" s="48" t="s">
        <v>53</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54</v>
      </c>
      <c r="AI49" s="49"/>
      <c r="AJ49" s="49"/>
      <c r="AK49" s="49"/>
      <c r="AL49" s="49"/>
      <c r="AM49" s="49"/>
      <c r="AN49" s="49"/>
      <c r="AO49" s="49"/>
      <c r="AP49" s="47"/>
      <c r="AQ49" s="47"/>
      <c r="AR49" s="50"/>
    </row>
    <row r="50" spans="1:57" ht="10.199999999999999">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0.199999999999999">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0.199999999999999">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0.199999999999999">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0.199999999999999">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0.199999999999999">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0.199999999999999">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0.199999999999999">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0.199999999999999">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0.19999999999999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3.2">
      <c r="A60" s="33"/>
      <c r="B60" s="34"/>
      <c r="C60" s="35"/>
      <c r="D60" s="51" t="s">
        <v>55</v>
      </c>
      <c r="E60" s="37"/>
      <c r="F60" s="37"/>
      <c r="G60" s="37"/>
      <c r="H60" s="37"/>
      <c r="I60" s="37"/>
      <c r="J60" s="37"/>
      <c r="K60" s="37"/>
      <c r="L60" s="37"/>
      <c r="M60" s="37"/>
      <c r="N60" s="37"/>
      <c r="O60" s="37"/>
      <c r="P60" s="37"/>
      <c r="Q60" s="37"/>
      <c r="R60" s="37"/>
      <c r="S60" s="37"/>
      <c r="T60" s="37"/>
      <c r="U60" s="37"/>
      <c r="V60" s="51" t="s">
        <v>56</v>
      </c>
      <c r="W60" s="37"/>
      <c r="X60" s="37"/>
      <c r="Y60" s="37"/>
      <c r="Z60" s="37"/>
      <c r="AA60" s="37"/>
      <c r="AB60" s="37"/>
      <c r="AC60" s="37"/>
      <c r="AD60" s="37"/>
      <c r="AE60" s="37"/>
      <c r="AF60" s="37"/>
      <c r="AG60" s="37"/>
      <c r="AH60" s="51" t="s">
        <v>55</v>
      </c>
      <c r="AI60" s="37"/>
      <c r="AJ60" s="37"/>
      <c r="AK60" s="37"/>
      <c r="AL60" s="37"/>
      <c r="AM60" s="51" t="s">
        <v>56</v>
      </c>
      <c r="AN60" s="37"/>
      <c r="AO60" s="37"/>
      <c r="AP60" s="35"/>
      <c r="AQ60" s="35"/>
      <c r="AR60" s="38"/>
      <c r="BE60" s="33"/>
    </row>
    <row r="61" spans="1:57" ht="10.199999999999999">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0.199999999999999">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0.199999999999999">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3.2">
      <c r="A64" s="33"/>
      <c r="B64" s="34"/>
      <c r="C64" s="35"/>
      <c r="D64" s="48" t="s">
        <v>57</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58</v>
      </c>
      <c r="AI64" s="52"/>
      <c r="AJ64" s="52"/>
      <c r="AK64" s="52"/>
      <c r="AL64" s="52"/>
      <c r="AM64" s="52"/>
      <c r="AN64" s="52"/>
      <c r="AO64" s="52"/>
      <c r="AP64" s="35"/>
      <c r="AQ64" s="35"/>
      <c r="AR64" s="38"/>
      <c r="BE64" s="33"/>
    </row>
    <row r="65" spans="1:57" ht="10.199999999999999">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0.199999999999999">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0.199999999999999">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0.199999999999999">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0.19999999999999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0.199999999999999">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0.199999999999999">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0.199999999999999">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0.199999999999999">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0.199999999999999">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3.2">
      <c r="A75" s="33"/>
      <c r="B75" s="34"/>
      <c r="C75" s="35"/>
      <c r="D75" s="51" t="s">
        <v>55</v>
      </c>
      <c r="E75" s="37"/>
      <c r="F75" s="37"/>
      <c r="G75" s="37"/>
      <c r="H75" s="37"/>
      <c r="I75" s="37"/>
      <c r="J75" s="37"/>
      <c r="K75" s="37"/>
      <c r="L75" s="37"/>
      <c r="M75" s="37"/>
      <c r="N75" s="37"/>
      <c r="O75" s="37"/>
      <c r="P75" s="37"/>
      <c r="Q75" s="37"/>
      <c r="R75" s="37"/>
      <c r="S75" s="37"/>
      <c r="T75" s="37"/>
      <c r="U75" s="37"/>
      <c r="V75" s="51" t="s">
        <v>56</v>
      </c>
      <c r="W75" s="37"/>
      <c r="X75" s="37"/>
      <c r="Y75" s="37"/>
      <c r="Z75" s="37"/>
      <c r="AA75" s="37"/>
      <c r="AB75" s="37"/>
      <c r="AC75" s="37"/>
      <c r="AD75" s="37"/>
      <c r="AE75" s="37"/>
      <c r="AF75" s="37"/>
      <c r="AG75" s="37"/>
      <c r="AH75" s="51" t="s">
        <v>55</v>
      </c>
      <c r="AI75" s="37"/>
      <c r="AJ75" s="37"/>
      <c r="AK75" s="37"/>
      <c r="AL75" s="37"/>
      <c r="AM75" s="51" t="s">
        <v>56</v>
      </c>
      <c r="AN75" s="37"/>
      <c r="AO75" s="37"/>
      <c r="AP75" s="35"/>
      <c r="AQ75" s="35"/>
      <c r="AR75" s="38"/>
      <c r="BE75" s="33"/>
    </row>
    <row r="76" spans="1:57" s="2" customFormat="1" ht="10.199999999999999">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 customHeight="1">
      <c r="A82" s="33"/>
      <c r="B82" s="34"/>
      <c r="C82" s="22" t="s">
        <v>59</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2022_03</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 customHeight="1">
      <c r="B85" s="60"/>
      <c r="C85" s="61" t="s">
        <v>16</v>
      </c>
      <c r="D85" s="62"/>
      <c r="E85" s="62"/>
      <c r="F85" s="62"/>
      <c r="G85" s="62"/>
      <c r="H85" s="62"/>
      <c r="I85" s="62"/>
      <c r="J85" s="62"/>
      <c r="K85" s="62"/>
      <c r="L85" s="243" t="str">
        <f>K6</f>
        <v>VD Kamýk - oprava povrchových ochran a konstrukce segmentového uzávěru</v>
      </c>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44"/>
      <c r="AL85" s="244"/>
      <c r="AM85" s="244"/>
      <c r="AN85" s="244"/>
      <c r="AO85" s="244"/>
      <c r="AP85" s="62"/>
      <c r="AQ85" s="62"/>
      <c r="AR85" s="63"/>
    </row>
    <row r="86" spans="1:91" s="2" customFormat="1" ht="6.9"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21</v>
      </c>
      <c r="D87" s="35"/>
      <c r="E87" s="35"/>
      <c r="F87" s="35"/>
      <c r="G87" s="35"/>
      <c r="H87" s="35"/>
      <c r="I87" s="35"/>
      <c r="J87" s="35"/>
      <c r="K87" s="35"/>
      <c r="L87" s="64" t="str">
        <f>IF(K8="","",K8)</f>
        <v>VD Kamýk</v>
      </c>
      <c r="M87" s="35"/>
      <c r="N87" s="35"/>
      <c r="O87" s="35"/>
      <c r="P87" s="35"/>
      <c r="Q87" s="35"/>
      <c r="R87" s="35"/>
      <c r="S87" s="35"/>
      <c r="T87" s="35"/>
      <c r="U87" s="35"/>
      <c r="V87" s="35"/>
      <c r="W87" s="35"/>
      <c r="X87" s="35"/>
      <c r="Y87" s="35"/>
      <c r="Z87" s="35"/>
      <c r="AA87" s="35"/>
      <c r="AB87" s="35"/>
      <c r="AC87" s="35"/>
      <c r="AD87" s="35"/>
      <c r="AE87" s="35"/>
      <c r="AF87" s="35"/>
      <c r="AG87" s="35"/>
      <c r="AH87" s="35"/>
      <c r="AI87" s="28" t="s">
        <v>23</v>
      </c>
      <c r="AJ87" s="35"/>
      <c r="AK87" s="35"/>
      <c r="AL87" s="35"/>
      <c r="AM87" s="245" t="str">
        <f>IF(AN8= "","",AN8)</f>
        <v>23. 3. 2022</v>
      </c>
      <c r="AN87" s="245"/>
      <c r="AO87" s="35"/>
      <c r="AP87" s="35"/>
      <c r="AQ87" s="35"/>
      <c r="AR87" s="38"/>
      <c r="BE87" s="33"/>
    </row>
    <row r="88" spans="1:91" s="2" customFormat="1" ht="6.9"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15" customHeight="1">
      <c r="A89" s="33"/>
      <c r="B89" s="34"/>
      <c r="C89" s="28" t="s">
        <v>25</v>
      </c>
      <c r="D89" s="35"/>
      <c r="E89" s="35"/>
      <c r="F89" s="35"/>
      <c r="G89" s="35"/>
      <c r="H89" s="35"/>
      <c r="I89" s="35"/>
      <c r="J89" s="35"/>
      <c r="K89" s="35"/>
      <c r="L89" s="58" t="str">
        <f>IF(E11= "","",E11)</f>
        <v>Povodí Vltavy státní podnik</v>
      </c>
      <c r="M89" s="35"/>
      <c r="N89" s="35"/>
      <c r="O89" s="35"/>
      <c r="P89" s="35"/>
      <c r="Q89" s="35"/>
      <c r="R89" s="35"/>
      <c r="S89" s="35"/>
      <c r="T89" s="35"/>
      <c r="U89" s="35"/>
      <c r="V89" s="35"/>
      <c r="W89" s="35"/>
      <c r="X89" s="35"/>
      <c r="Y89" s="35"/>
      <c r="Z89" s="35"/>
      <c r="AA89" s="35"/>
      <c r="AB89" s="35"/>
      <c r="AC89" s="35"/>
      <c r="AD89" s="35"/>
      <c r="AE89" s="35"/>
      <c r="AF89" s="35"/>
      <c r="AG89" s="35"/>
      <c r="AH89" s="35"/>
      <c r="AI89" s="28" t="s">
        <v>33</v>
      </c>
      <c r="AJ89" s="35"/>
      <c r="AK89" s="35"/>
      <c r="AL89" s="35"/>
      <c r="AM89" s="246" t="str">
        <f>IF(E17="","",E17)</f>
        <v>Ing. Milada Klimešová</v>
      </c>
      <c r="AN89" s="247"/>
      <c r="AO89" s="247"/>
      <c r="AP89" s="247"/>
      <c r="AQ89" s="35"/>
      <c r="AR89" s="38"/>
      <c r="AS89" s="248" t="s">
        <v>60</v>
      </c>
      <c r="AT89" s="249"/>
      <c r="AU89" s="66"/>
      <c r="AV89" s="66"/>
      <c r="AW89" s="66"/>
      <c r="AX89" s="66"/>
      <c r="AY89" s="66"/>
      <c r="AZ89" s="66"/>
      <c r="BA89" s="66"/>
      <c r="BB89" s="66"/>
      <c r="BC89" s="66"/>
      <c r="BD89" s="67"/>
      <c r="BE89" s="33"/>
    </row>
    <row r="90" spans="1:91" s="2" customFormat="1" ht="15.15" customHeight="1">
      <c r="A90" s="33"/>
      <c r="B90" s="34"/>
      <c r="C90" s="28" t="s">
        <v>31</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37</v>
      </c>
      <c r="AJ90" s="35"/>
      <c r="AK90" s="35"/>
      <c r="AL90" s="35"/>
      <c r="AM90" s="246" t="str">
        <f>IF(E20="","",E20)</f>
        <v>Ing. Milada Klimešová</v>
      </c>
      <c r="AN90" s="247"/>
      <c r="AO90" s="247"/>
      <c r="AP90" s="247"/>
      <c r="AQ90" s="35"/>
      <c r="AR90" s="38"/>
      <c r="AS90" s="250"/>
      <c r="AT90" s="251"/>
      <c r="AU90" s="68"/>
      <c r="AV90" s="68"/>
      <c r="AW90" s="68"/>
      <c r="AX90" s="68"/>
      <c r="AY90" s="68"/>
      <c r="AZ90" s="68"/>
      <c r="BA90" s="68"/>
      <c r="BB90" s="68"/>
      <c r="BC90" s="68"/>
      <c r="BD90" s="69"/>
      <c r="BE90" s="33"/>
    </row>
    <row r="91" spans="1:91" s="2" customFormat="1" ht="10.8"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52"/>
      <c r="AT91" s="253"/>
      <c r="AU91" s="70"/>
      <c r="AV91" s="70"/>
      <c r="AW91" s="70"/>
      <c r="AX91" s="70"/>
      <c r="AY91" s="70"/>
      <c r="AZ91" s="70"/>
      <c r="BA91" s="70"/>
      <c r="BB91" s="70"/>
      <c r="BC91" s="70"/>
      <c r="BD91" s="71"/>
      <c r="BE91" s="33"/>
    </row>
    <row r="92" spans="1:91" s="2" customFormat="1" ht="29.25" customHeight="1">
      <c r="A92" s="33"/>
      <c r="B92" s="34"/>
      <c r="C92" s="254" t="s">
        <v>61</v>
      </c>
      <c r="D92" s="255"/>
      <c r="E92" s="255"/>
      <c r="F92" s="255"/>
      <c r="G92" s="255"/>
      <c r="H92" s="72"/>
      <c r="I92" s="257" t="s">
        <v>62</v>
      </c>
      <c r="J92" s="255"/>
      <c r="K92" s="255"/>
      <c r="L92" s="255"/>
      <c r="M92" s="255"/>
      <c r="N92" s="255"/>
      <c r="O92" s="255"/>
      <c r="P92" s="255"/>
      <c r="Q92" s="255"/>
      <c r="R92" s="255"/>
      <c r="S92" s="255"/>
      <c r="T92" s="255"/>
      <c r="U92" s="255"/>
      <c r="V92" s="255"/>
      <c r="W92" s="255"/>
      <c r="X92" s="255"/>
      <c r="Y92" s="255"/>
      <c r="Z92" s="255"/>
      <c r="AA92" s="255"/>
      <c r="AB92" s="255"/>
      <c r="AC92" s="255"/>
      <c r="AD92" s="255"/>
      <c r="AE92" s="255"/>
      <c r="AF92" s="255"/>
      <c r="AG92" s="256" t="s">
        <v>63</v>
      </c>
      <c r="AH92" s="255"/>
      <c r="AI92" s="255"/>
      <c r="AJ92" s="255"/>
      <c r="AK92" s="255"/>
      <c r="AL92" s="255"/>
      <c r="AM92" s="255"/>
      <c r="AN92" s="257" t="s">
        <v>64</v>
      </c>
      <c r="AO92" s="255"/>
      <c r="AP92" s="258"/>
      <c r="AQ92" s="73" t="s">
        <v>65</v>
      </c>
      <c r="AR92" s="38"/>
      <c r="AS92" s="74" t="s">
        <v>66</v>
      </c>
      <c r="AT92" s="75" t="s">
        <v>67</v>
      </c>
      <c r="AU92" s="75" t="s">
        <v>68</v>
      </c>
      <c r="AV92" s="75" t="s">
        <v>69</v>
      </c>
      <c r="AW92" s="75" t="s">
        <v>70</v>
      </c>
      <c r="AX92" s="75" t="s">
        <v>71</v>
      </c>
      <c r="AY92" s="75" t="s">
        <v>72</v>
      </c>
      <c r="AZ92" s="75" t="s">
        <v>73</v>
      </c>
      <c r="BA92" s="75" t="s">
        <v>74</v>
      </c>
      <c r="BB92" s="75" t="s">
        <v>75</v>
      </c>
      <c r="BC92" s="75" t="s">
        <v>76</v>
      </c>
      <c r="BD92" s="76" t="s">
        <v>77</v>
      </c>
      <c r="BE92" s="33"/>
    </row>
    <row r="93" spans="1:91" s="2" customFormat="1" ht="10.8"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 customHeight="1">
      <c r="B94" s="80"/>
      <c r="C94" s="81" t="s">
        <v>78</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62">
        <f>ROUND(SUM(AG95:AG98),2)</f>
        <v>0</v>
      </c>
      <c r="AH94" s="262"/>
      <c r="AI94" s="262"/>
      <c r="AJ94" s="262"/>
      <c r="AK94" s="262"/>
      <c r="AL94" s="262"/>
      <c r="AM94" s="262"/>
      <c r="AN94" s="263">
        <f>SUM(AG94,AT94)</f>
        <v>0</v>
      </c>
      <c r="AO94" s="263"/>
      <c r="AP94" s="263"/>
      <c r="AQ94" s="84" t="s">
        <v>1</v>
      </c>
      <c r="AR94" s="85"/>
      <c r="AS94" s="86">
        <f>ROUND(SUM(AS95:AS98),2)</f>
        <v>0</v>
      </c>
      <c r="AT94" s="87">
        <f>ROUND(SUM(AV94:AW94),2)</f>
        <v>0</v>
      </c>
      <c r="AU94" s="88">
        <f>ROUND(SUM(AU95:AU98),5)</f>
        <v>0</v>
      </c>
      <c r="AV94" s="87">
        <f>ROUND(AZ94*L29,2)</f>
        <v>0</v>
      </c>
      <c r="AW94" s="87">
        <f>ROUND(BA94*L30,2)</f>
        <v>0</v>
      </c>
      <c r="AX94" s="87">
        <f>ROUND(BB94*L29,2)</f>
        <v>0</v>
      </c>
      <c r="AY94" s="87">
        <f>ROUND(BC94*L30,2)</f>
        <v>0</v>
      </c>
      <c r="AZ94" s="87">
        <f>ROUND(SUM(AZ95:AZ98),2)</f>
        <v>0</v>
      </c>
      <c r="BA94" s="87">
        <f>ROUND(SUM(BA95:BA98),2)</f>
        <v>0</v>
      </c>
      <c r="BB94" s="87">
        <f>ROUND(SUM(BB95:BB98),2)</f>
        <v>0</v>
      </c>
      <c r="BC94" s="87">
        <f>ROUND(SUM(BC95:BC98),2)</f>
        <v>0</v>
      </c>
      <c r="BD94" s="89">
        <f>ROUND(SUM(BD95:BD98),2)</f>
        <v>0</v>
      </c>
      <c r="BS94" s="90" t="s">
        <v>79</v>
      </c>
      <c r="BT94" s="90" t="s">
        <v>80</v>
      </c>
      <c r="BU94" s="91" t="s">
        <v>81</v>
      </c>
      <c r="BV94" s="90" t="s">
        <v>82</v>
      </c>
      <c r="BW94" s="90" t="s">
        <v>5</v>
      </c>
      <c r="BX94" s="90" t="s">
        <v>83</v>
      </c>
      <c r="CL94" s="90" t="s">
        <v>19</v>
      </c>
    </row>
    <row r="95" spans="1:91" s="7" customFormat="1" ht="16.5" customHeight="1">
      <c r="A95" s="92" t="s">
        <v>84</v>
      </c>
      <c r="B95" s="93"/>
      <c r="C95" s="94"/>
      <c r="D95" s="259" t="s">
        <v>85</v>
      </c>
      <c r="E95" s="259"/>
      <c r="F95" s="259"/>
      <c r="G95" s="259"/>
      <c r="H95" s="259"/>
      <c r="I95" s="95"/>
      <c r="J95" s="259" t="s">
        <v>86</v>
      </c>
      <c r="K95" s="259"/>
      <c r="L95" s="259"/>
      <c r="M95" s="259"/>
      <c r="N95" s="259"/>
      <c r="O95" s="259"/>
      <c r="P95" s="259"/>
      <c r="Q95" s="259"/>
      <c r="R95" s="259"/>
      <c r="S95" s="259"/>
      <c r="T95" s="259"/>
      <c r="U95" s="259"/>
      <c r="V95" s="259"/>
      <c r="W95" s="259"/>
      <c r="X95" s="259"/>
      <c r="Y95" s="259"/>
      <c r="Z95" s="259"/>
      <c r="AA95" s="259"/>
      <c r="AB95" s="259"/>
      <c r="AC95" s="259"/>
      <c r="AD95" s="259"/>
      <c r="AE95" s="259"/>
      <c r="AF95" s="259"/>
      <c r="AG95" s="260">
        <f>'00 - VON'!J30</f>
        <v>0</v>
      </c>
      <c r="AH95" s="261"/>
      <c r="AI95" s="261"/>
      <c r="AJ95" s="261"/>
      <c r="AK95" s="261"/>
      <c r="AL95" s="261"/>
      <c r="AM95" s="261"/>
      <c r="AN95" s="260">
        <f>SUM(AG95,AT95)</f>
        <v>0</v>
      </c>
      <c r="AO95" s="261"/>
      <c r="AP95" s="261"/>
      <c r="AQ95" s="96" t="s">
        <v>86</v>
      </c>
      <c r="AR95" s="97"/>
      <c r="AS95" s="98">
        <v>0</v>
      </c>
      <c r="AT95" s="99">
        <f>ROUND(SUM(AV95:AW95),2)</f>
        <v>0</v>
      </c>
      <c r="AU95" s="100">
        <f>'00 - VON'!P123</f>
        <v>0</v>
      </c>
      <c r="AV95" s="99">
        <f>'00 - VON'!J33</f>
        <v>0</v>
      </c>
      <c r="AW95" s="99">
        <f>'00 - VON'!J34</f>
        <v>0</v>
      </c>
      <c r="AX95" s="99">
        <f>'00 - VON'!J35</f>
        <v>0</v>
      </c>
      <c r="AY95" s="99">
        <f>'00 - VON'!J36</f>
        <v>0</v>
      </c>
      <c r="AZ95" s="99">
        <f>'00 - VON'!F33</f>
        <v>0</v>
      </c>
      <c r="BA95" s="99">
        <f>'00 - VON'!F34</f>
        <v>0</v>
      </c>
      <c r="BB95" s="99">
        <f>'00 - VON'!F35</f>
        <v>0</v>
      </c>
      <c r="BC95" s="99">
        <f>'00 - VON'!F36</f>
        <v>0</v>
      </c>
      <c r="BD95" s="101">
        <f>'00 - VON'!F37</f>
        <v>0</v>
      </c>
      <c r="BT95" s="102" t="s">
        <v>87</v>
      </c>
      <c r="BV95" s="102" t="s">
        <v>82</v>
      </c>
      <c r="BW95" s="102" t="s">
        <v>88</v>
      </c>
      <c r="BX95" s="102" t="s">
        <v>5</v>
      </c>
      <c r="CL95" s="102" t="s">
        <v>1</v>
      </c>
      <c r="CM95" s="102" t="s">
        <v>89</v>
      </c>
    </row>
    <row r="96" spans="1:91" s="7" customFormat="1" ht="16.5" customHeight="1">
      <c r="A96" s="92" t="s">
        <v>84</v>
      </c>
      <c r="B96" s="93"/>
      <c r="C96" s="94"/>
      <c r="D96" s="259" t="s">
        <v>90</v>
      </c>
      <c r="E96" s="259"/>
      <c r="F96" s="259"/>
      <c r="G96" s="259"/>
      <c r="H96" s="259"/>
      <c r="I96" s="95"/>
      <c r="J96" s="259" t="s">
        <v>91</v>
      </c>
      <c r="K96" s="259"/>
      <c r="L96" s="259"/>
      <c r="M96" s="259"/>
      <c r="N96" s="259"/>
      <c r="O96" s="259"/>
      <c r="P96" s="259"/>
      <c r="Q96" s="259"/>
      <c r="R96" s="259"/>
      <c r="S96" s="259"/>
      <c r="T96" s="259"/>
      <c r="U96" s="259"/>
      <c r="V96" s="259"/>
      <c r="W96" s="259"/>
      <c r="X96" s="259"/>
      <c r="Y96" s="259"/>
      <c r="Z96" s="259"/>
      <c r="AA96" s="259"/>
      <c r="AB96" s="259"/>
      <c r="AC96" s="259"/>
      <c r="AD96" s="259"/>
      <c r="AE96" s="259"/>
      <c r="AF96" s="259"/>
      <c r="AG96" s="260">
        <f>'01 - Oprava povrchových o...'!J30</f>
        <v>0</v>
      </c>
      <c r="AH96" s="261"/>
      <c r="AI96" s="261"/>
      <c r="AJ96" s="261"/>
      <c r="AK96" s="261"/>
      <c r="AL96" s="261"/>
      <c r="AM96" s="261"/>
      <c r="AN96" s="260">
        <f>SUM(AG96,AT96)</f>
        <v>0</v>
      </c>
      <c r="AO96" s="261"/>
      <c r="AP96" s="261"/>
      <c r="AQ96" s="96" t="s">
        <v>92</v>
      </c>
      <c r="AR96" s="97"/>
      <c r="AS96" s="98">
        <v>0</v>
      </c>
      <c r="AT96" s="99">
        <f>ROUND(SUM(AV96:AW96),2)</f>
        <v>0</v>
      </c>
      <c r="AU96" s="100">
        <f>'01 - Oprava povrchových o...'!P123</f>
        <v>0</v>
      </c>
      <c r="AV96" s="99">
        <f>'01 - Oprava povrchových o...'!J33</f>
        <v>0</v>
      </c>
      <c r="AW96" s="99">
        <f>'01 - Oprava povrchových o...'!J34</f>
        <v>0</v>
      </c>
      <c r="AX96" s="99">
        <f>'01 - Oprava povrchových o...'!J35</f>
        <v>0</v>
      </c>
      <c r="AY96" s="99">
        <f>'01 - Oprava povrchových o...'!J36</f>
        <v>0</v>
      </c>
      <c r="AZ96" s="99">
        <f>'01 - Oprava povrchových o...'!F33</f>
        <v>0</v>
      </c>
      <c r="BA96" s="99">
        <f>'01 - Oprava povrchových o...'!F34</f>
        <v>0</v>
      </c>
      <c r="BB96" s="99">
        <f>'01 - Oprava povrchových o...'!F35</f>
        <v>0</v>
      </c>
      <c r="BC96" s="99">
        <f>'01 - Oprava povrchových o...'!F36</f>
        <v>0</v>
      </c>
      <c r="BD96" s="101">
        <f>'01 - Oprava povrchových o...'!F37</f>
        <v>0</v>
      </c>
      <c r="BT96" s="102" t="s">
        <v>87</v>
      </c>
      <c r="BV96" s="102" t="s">
        <v>82</v>
      </c>
      <c r="BW96" s="102" t="s">
        <v>93</v>
      </c>
      <c r="BX96" s="102" t="s">
        <v>5</v>
      </c>
      <c r="CL96" s="102" t="s">
        <v>94</v>
      </c>
      <c r="CM96" s="102" t="s">
        <v>89</v>
      </c>
    </row>
    <row r="97" spans="1:91" s="7" customFormat="1" ht="16.5" customHeight="1">
      <c r="A97" s="92" t="s">
        <v>84</v>
      </c>
      <c r="B97" s="93"/>
      <c r="C97" s="94"/>
      <c r="D97" s="259" t="s">
        <v>95</v>
      </c>
      <c r="E97" s="259"/>
      <c r="F97" s="259"/>
      <c r="G97" s="259"/>
      <c r="H97" s="259"/>
      <c r="I97" s="95"/>
      <c r="J97" s="259" t="s">
        <v>96</v>
      </c>
      <c r="K97" s="259"/>
      <c r="L97" s="259"/>
      <c r="M97" s="259"/>
      <c r="N97" s="259"/>
      <c r="O97" s="259"/>
      <c r="P97" s="259"/>
      <c r="Q97" s="259"/>
      <c r="R97" s="259"/>
      <c r="S97" s="259"/>
      <c r="T97" s="259"/>
      <c r="U97" s="259"/>
      <c r="V97" s="259"/>
      <c r="W97" s="259"/>
      <c r="X97" s="259"/>
      <c r="Y97" s="259"/>
      <c r="Z97" s="259"/>
      <c r="AA97" s="259"/>
      <c r="AB97" s="259"/>
      <c r="AC97" s="259"/>
      <c r="AD97" s="259"/>
      <c r="AE97" s="259"/>
      <c r="AF97" s="259"/>
      <c r="AG97" s="260">
        <f>'02 - Výměna těsnění segmentu'!J30</f>
        <v>0</v>
      </c>
      <c r="AH97" s="261"/>
      <c r="AI97" s="261"/>
      <c r="AJ97" s="261"/>
      <c r="AK97" s="261"/>
      <c r="AL97" s="261"/>
      <c r="AM97" s="261"/>
      <c r="AN97" s="260">
        <f>SUM(AG97,AT97)</f>
        <v>0</v>
      </c>
      <c r="AO97" s="261"/>
      <c r="AP97" s="261"/>
      <c r="AQ97" s="96" t="s">
        <v>92</v>
      </c>
      <c r="AR97" s="97"/>
      <c r="AS97" s="98">
        <v>0</v>
      </c>
      <c r="AT97" s="99">
        <f>ROUND(SUM(AV97:AW97),2)</f>
        <v>0</v>
      </c>
      <c r="AU97" s="100">
        <f>'02 - Výměna těsnění segmentu'!P116</f>
        <v>0</v>
      </c>
      <c r="AV97" s="99">
        <f>'02 - Výměna těsnění segmentu'!J33</f>
        <v>0</v>
      </c>
      <c r="AW97" s="99">
        <f>'02 - Výměna těsnění segmentu'!J34</f>
        <v>0</v>
      </c>
      <c r="AX97" s="99">
        <f>'02 - Výměna těsnění segmentu'!J35</f>
        <v>0</v>
      </c>
      <c r="AY97" s="99">
        <f>'02 - Výměna těsnění segmentu'!J36</f>
        <v>0</v>
      </c>
      <c r="AZ97" s="99">
        <f>'02 - Výměna těsnění segmentu'!F33</f>
        <v>0</v>
      </c>
      <c r="BA97" s="99">
        <f>'02 - Výměna těsnění segmentu'!F34</f>
        <v>0</v>
      </c>
      <c r="BB97" s="99">
        <f>'02 - Výměna těsnění segmentu'!F35</f>
        <v>0</v>
      </c>
      <c r="BC97" s="99">
        <f>'02 - Výměna těsnění segmentu'!F36</f>
        <v>0</v>
      </c>
      <c r="BD97" s="101">
        <f>'02 - Výměna těsnění segmentu'!F37</f>
        <v>0</v>
      </c>
      <c r="BT97" s="102" t="s">
        <v>87</v>
      </c>
      <c r="BV97" s="102" t="s">
        <v>82</v>
      </c>
      <c r="BW97" s="102" t="s">
        <v>97</v>
      </c>
      <c r="BX97" s="102" t="s">
        <v>5</v>
      </c>
      <c r="CL97" s="102" t="s">
        <v>94</v>
      </c>
      <c r="CM97" s="102" t="s">
        <v>89</v>
      </c>
    </row>
    <row r="98" spans="1:91" s="7" customFormat="1" ht="16.5" customHeight="1">
      <c r="A98" s="92" t="s">
        <v>84</v>
      </c>
      <c r="B98" s="93"/>
      <c r="C98" s="94"/>
      <c r="D98" s="259" t="s">
        <v>98</v>
      </c>
      <c r="E98" s="259"/>
      <c r="F98" s="259"/>
      <c r="G98" s="259"/>
      <c r="H98" s="259"/>
      <c r="I98" s="95"/>
      <c r="J98" s="259" t="s">
        <v>99</v>
      </c>
      <c r="K98" s="259"/>
      <c r="L98" s="259"/>
      <c r="M98" s="259"/>
      <c r="N98" s="259"/>
      <c r="O98" s="259"/>
      <c r="P98" s="259"/>
      <c r="Q98" s="259"/>
      <c r="R98" s="259"/>
      <c r="S98" s="259"/>
      <c r="T98" s="259"/>
      <c r="U98" s="259"/>
      <c r="V98" s="259"/>
      <c r="W98" s="259"/>
      <c r="X98" s="259"/>
      <c r="Y98" s="259"/>
      <c r="Z98" s="259"/>
      <c r="AA98" s="259"/>
      <c r="AB98" s="259"/>
      <c r="AC98" s="259"/>
      <c r="AD98" s="259"/>
      <c r="AE98" s="259"/>
      <c r="AF98" s="259"/>
      <c r="AG98" s="260">
        <f>'03 - Drobné opravy a údržba'!J30</f>
        <v>0</v>
      </c>
      <c r="AH98" s="261"/>
      <c r="AI98" s="261"/>
      <c r="AJ98" s="261"/>
      <c r="AK98" s="261"/>
      <c r="AL98" s="261"/>
      <c r="AM98" s="261"/>
      <c r="AN98" s="260">
        <f>SUM(AG98,AT98)</f>
        <v>0</v>
      </c>
      <c r="AO98" s="261"/>
      <c r="AP98" s="261"/>
      <c r="AQ98" s="96" t="s">
        <v>100</v>
      </c>
      <c r="AR98" s="97"/>
      <c r="AS98" s="103">
        <v>0</v>
      </c>
      <c r="AT98" s="104">
        <f>ROUND(SUM(AV98:AW98),2)</f>
        <v>0</v>
      </c>
      <c r="AU98" s="105">
        <f>'03 - Drobné opravy a údržba'!P123</f>
        <v>0</v>
      </c>
      <c r="AV98" s="104">
        <f>'03 - Drobné opravy a údržba'!J33</f>
        <v>0</v>
      </c>
      <c r="AW98" s="104">
        <f>'03 - Drobné opravy a údržba'!J34</f>
        <v>0</v>
      </c>
      <c r="AX98" s="104">
        <f>'03 - Drobné opravy a údržba'!J35</f>
        <v>0</v>
      </c>
      <c r="AY98" s="104">
        <f>'03 - Drobné opravy a údržba'!J36</f>
        <v>0</v>
      </c>
      <c r="AZ98" s="104">
        <f>'03 - Drobné opravy a údržba'!F33</f>
        <v>0</v>
      </c>
      <c r="BA98" s="104">
        <f>'03 - Drobné opravy a údržba'!F34</f>
        <v>0</v>
      </c>
      <c r="BB98" s="104">
        <f>'03 - Drobné opravy a údržba'!F35</f>
        <v>0</v>
      </c>
      <c r="BC98" s="104">
        <f>'03 - Drobné opravy a údržba'!F36</f>
        <v>0</v>
      </c>
      <c r="BD98" s="106">
        <f>'03 - Drobné opravy a údržba'!F37</f>
        <v>0</v>
      </c>
      <c r="BT98" s="102" t="s">
        <v>87</v>
      </c>
      <c r="BV98" s="102" t="s">
        <v>82</v>
      </c>
      <c r="BW98" s="102" t="s">
        <v>101</v>
      </c>
      <c r="BX98" s="102" t="s">
        <v>5</v>
      </c>
      <c r="CL98" s="102" t="s">
        <v>94</v>
      </c>
      <c r="CM98" s="102" t="s">
        <v>89</v>
      </c>
    </row>
    <row r="99" spans="1:91" s="2" customFormat="1" ht="30" customHeight="1">
      <c r="A99" s="33"/>
      <c r="B99" s="34"/>
      <c r="C99" s="35"/>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8"/>
      <c r="AS99" s="33"/>
      <c r="AT99" s="33"/>
      <c r="AU99" s="33"/>
      <c r="AV99" s="33"/>
      <c r="AW99" s="33"/>
      <c r="AX99" s="33"/>
      <c r="AY99" s="33"/>
      <c r="AZ99" s="33"/>
      <c r="BA99" s="33"/>
      <c r="BB99" s="33"/>
      <c r="BC99" s="33"/>
      <c r="BD99" s="33"/>
      <c r="BE99" s="33"/>
    </row>
    <row r="100" spans="1:91" s="2" customFormat="1" ht="6.9" customHeight="1">
      <c r="A100" s="33"/>
      <c r="B100" s="53"/>
      <c r="C100" s="54"/>
      <c r="D100" s="54"/>
      <c r="E100" s="54"/>
      <c r="F100" s="54"/>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c r="AM100" s="54"/>
      <c r="AN100" s="54"/>
      <c r="AO100" s="54"/>
      <c r="AP100" s="54"/>
      <c r="AQ100" s="54"/>
      <c r="AR100" s="38"/>
      <c r="AS100" s="33"/>
      <c r="AT100" s="33"/>
      <c r="AU100" s="33"/>
      <c r="AV100" s="33"/>
      <c r="AW100" s="33"/>
      <c r="AX100" s="33"/>
      <c r="AY100" s="33"/>
      <c r="AZ100" s="33"/>
      <c r="BA100" s="33"/>
      <c r="BB100" s="33"/>
      <c r="BC100" s="33"/>
      <c r="BD100" s="33"/>
      <c r="BE100" s="33"/>
    </row>
  </sheetData>
  <sheetProtection algorithmName="SHA-512" hashValue="5AsAFIDTUdg+dimQE2341H5WSHTf+S5wdwsR3KkGAwDDvpuE9oYaEUe7HD7Bnb0OTfn9psPfro4GGUidmmI3/A==" saltValue="N0Yj6c4Ula9wBrgol9iwyqutQ+VnGUvxC5ERSO8UkWTthJ1QZw30Z6M3LDN2hNaXWOoVCyzc1k3umpQ+Q9hCZw=="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00 - VON'!C2" display="/" xr:uid="{00000000-0004-0000-0000-000000000000}"/>
    <hyperlink ref="A96" location="'01 - Oprava povrchových o...'!C2" display="/" xr:uid="{00000000-0004-0000-0000-000001000000}"/>
    <hyperlink ref="A97" location="'02 - Výměna těsnění segmentu'!C2" display="/" xr:uid="{00000000-0004-0000-0000-000002000000}"/>
    <hyperlink ref="A98" location="'03 - Drobné opravy a údržba'!C2" display="/" xr:uid="{00000000-0004-0000-0000-000003000000}"/>
  </hyperlinks>
  <pageMargins left="0.59055118110236227" right="0.59055118110236227" top="0.59055118110236227" bottom="0.39370078740157483" header="0" footer="0"/>
  <pageSetup paperSize="9" scale="72"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65"/>
  <sheetViews>
    <sheetView showGridLines="0" tabSelected="1" topLeftCell="A148"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3"/>
      <c r="M2" s="283"/>
      <c r="N2" s="283"/>
      <c r="O2" s="283"/>
      <c r="P2" s="283"/>
      <c r="Q2" s="283"/>
      <c r="R2" s="283"/>
      <c r="S2" s="283"/>
      <c r="T2" s="283"/>
      <c r="U2" s="283"/>
      <c r="V2" s="283"/>
      <c r="AT2" s="16" t="s">
        <v>88</v>
      </c>
    </row>
    <row r="3" spans="1:46" s="1" customFormat="1" ht="6.9" hidden="1" customHeight="1">
      <c r="B3" s="107"/>
      <c r="C3" s="108"/>
      <c r="D3" s="108"/>
      <c r="E3" s="108"/>
      <c r="F3" s="108"/>
      <c r="G3" s="108"/>
      <c r="H3" s="108"/>
      <c r="I3" s="108"/>
      <c r="J3" s="108"/>
      <c r="K3" s="108"/>
      <c r="L3" s="19"/>
      <c r="AT3" s="16" t="s">
        <v>89</v>
      </c>
    </row>
    <row r="4" spans="1:46" s="1" customFormat="1" ht="24.9" hidden="1" customHeight="1">
      <c r="B4" s="19"/>
      <c r="D4" s="109" t="s">
        <v>102</v>
      </c>
      <c r="L4" s="19"/>
      <c r="M4" s="110" t="s">
        <v>10</v>
      </c>
      <c r="AT4" s="16" t="s">
        <v>4</v>
      </c>
    </row>
    <row r="5" spans="1:46" s="1" customFormat="1" ht="6.9" hidden="1" customHeight="1">
      <c r="B5" s="19"/>
      <c r="L5" s="19"/>
    </row>
    <row r="6" spans="1:46" s="1" customFormat="1" ht="12" hidden="1" customHeight="1">
      <c r="B6" s="19"/>
      <c r="D6" s="111" t="s">
        <v>16</v>
      </c>
      <c r="L6" s="19"/>
    </row>
    <row r="7" spans="1:46" s="1" customFormat="1" ht="26.25" hidden="1" customHeight="1">
      <c r="B7" s="19"/>
      <c r="E7" s="284" t="str">
        <f>'Rekapitulace stavby'!K6</f>
        <v>VD Kamýk - oprava povrchových ochran a konstrukce segmentového uzávěru</v>
      </c>
      <c r="F7" s="285"/>
      <c r="G7" s="285"/>
      <c r="H7" s="285"/>
      <c r="L7" s="19"/>
    </row>
    <row r="8" spans="1:46" s="2" customFormat="1" ht="12" hidden="1" customHeight="1">
      <c r="A8" s="33"/>
      <c r="B8" s="38"/>
      <c r="C8" s="33"/>
      <c r="D8" s="111" t="s">
        <v>103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6" t="s">
        <v>104</v>
      </c>
      <c r="F9" s="287"/>
      <c r="G9" s="287"/>
      <c r="H9" s="287"/>
      <c r="I9" s="33"/>
      <c r="J9" s="33"/>
      <c r="K9" s="33"/>
      <c r="L9" s="50"/>
      <c r="S9" s="33"/>
      <c r="T9" s="33"/>
      <c r="U9" s="33"/>
      <c r="V9" s="33"/>
      <c r="W9" s="33"/>
      <c r="X9" s="33"/>
      <c r="Y9" s="33"/>
      <c r="Z9" s="33"/>
      <c r="AA9" s="33"/>
      <c r="AB9" s="33"/>
      <c r="AC9" s="33"/>
      <c r="AD9" s="33"/>
      <c r="AE9" s="33"/>
    </row>
    <row r="10" spans="1:46" s="2" customFormat="1" ht="10.199999999999999"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1</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21</v>
      </c>
      <c r="E12" s="33"/>
      <c r="F12" s="112" t="s">
        <v>22</v>
      </c>
      <c r="G12" s="33"/>
      <c r="H12" s="33"/>
      <c r="I12" s="111" t="s">
        <v>23</v>
      </c>
      <c r="J12" s="113" t="str">
        <f>'Rekapitulace stavby'!AN8</f>
        <v>23. 3. 2022</v>
      </c>
      <c r="K12" s="33"/>
      <c r="L12" s="50"/>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25</v>
      </c>
      <c r="E14" s="33"/>
      <c r="F14" s="33"/>
      <c r="G14" s="33"/>
      <c r="H14" s="33"/>
      <c r="I14" s="111" t="s">
        <v>26</v>
      </c>
      <c r="J14" s="112" t="s">
        <v>27</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28</v>
      </c>
      <c r="F15" s="33"/>
      <c r="G15" s="33"/>
      <c r="H15" s="33"/>
      <c r="I15" s="111" t="s">
        <v>29</v>
      </c>
      <c r="J15" s="112" t="s">
        <v>30</v>
      </c>
      <c r="K15" s="33"/>
      <c r="L15" s="50"/>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31</v>
      </c>
      <c r="E17" s="33"/>
      <c r="F17" s="33"/>
      <c r="G17" s="33"/>
      <c r="H17" s="33"/>
      <c r="I17" s="111" t="s">
        <v>26</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8" t="str">
        <f>'Rekapitulace stavby'!E14</f>
        <v>Vyplň údaj</v>
      </c>
      <c r="F18" s="289"/>
      <c r="G18" s="289"/>
      <c r="H18" s="289"/>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33</v>
      </c>
      <c r="E20" s="33"/>
      <c r="F20" s="33"/>
      <c r="G20" s="33"/>
      <c r="H20" s="33"/>
      <c r="I20" s="111" t="s">
        <v>26</v>
      </c>
      <c r="J20" s="112" t="s">
        <v>34</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35</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37</v>
      </c>
      <c r="E23" s="33"/>
      <c r="F23" s="33"/>
      <c r="G23" s="33"/>
      <c r="H23" s="33"/>
      <c r="I23" s="111" t="s">
        <v>26</v>
      </c>
      <c r="J23" s="112" t="s">
        <v>34</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35</v>
      </c>
      <c r="F24" s="33"/>
      <c r="G24" s="33"/>
      <c r="H24" s="33"/>
      <c r="I24" s="111" t="s">
        <v>29</v>
      </c>
      <c r="J24" s="112" t="s">
        <v>1</v>
      </c>
      <c r="K24" s="33"/>
      <c r="L24" s="50"/>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38</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71.25" hidden="1" customHeight="1">
      <c r="A27" s="114"/>
      <c r="B27" s="115"/>
      <c r="C27" s="114"/>
      <c r="D27" s="114"/>
      <c r="E27" s="290" t="s">
        <v>39</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40</v>
      </c>
      <c r="E30" s="33"/>
      <c r="F30" s="33"/>
      <c r="G30" s="33"/>
      <c r="H30" s="33"/>
      <c r="I30" s="33"/>
      <c r="J30" s="119">
        <f>ROUND(J123, 2)</f>
        <v>0</v>
      </c>
      <c r="K30" s="33"/>
      <c r="L30" s="50"/>
      <c r="S30" s="33"/>
      <c r="T30" s="33"/>
      <c r="U30" s="33"/>
      <c r="V30" s="33"/>
      <c r="W30" s="33"/>
      <c r="X30" s="33"/>
      <c r="Y30" s="33"/>
      <c r="Z30" s="33"/>
      <c r="AA30" s="33"/>
      <c r="AB30" s="33"/>
      <c r="AC30" s="33"/>
      <c r="AD30" s="33"/>
      <c r="AE30" s="33"/>
    </row>
    <row r="31" spans="1:31" s="2" customFormat="1" ht="6.9"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hidden="1" customHeight="1">
      <c r="A32" s="33"/>
      <c r="B32" s="38"/>
      <c r="C32" s="33"/>
      <c r="D32" s="33"/>
      <c r="E32" s="33"/>
      <c r="F32" s="120" t="s">
        <v>42</v>
      </c>
      <c r="G32" s="33"/>
      <c r="H32" s="33"/>
      <c r="I32" s="120" t="s">
        <v>41</v>
      </c>
      <c r="J32" s="120" t="s">
        <v>43</v>
      </c>
      <c r="K32" s="33"/>
      <c r="L32" s="50"/>
      <c r="S32" s="33"/>
      <c r="T32" s="33"/>
      <c r="U32" s="33"/>
      <c r="V32" s="33"/>
      <c r="W32" s="33"/>
      <c r="X32" s="33"/>
      <c r="Y32" s="33"/>
      <c r="Z32" s="33"/>
      <c r="AA32" s="33"/>
      <c r="AB32" s="33"/>
      <c r="AC32" s="33"/>
      <c r="AD32" s="33"/>
      <c r="AE32" s="33"/>
    </row>
    <row r="33" spans="1:31" s="2" customFormat="1" ht="14.4" hidden="1" customHeight="1">
      <c r="A33" s="33"/>
      <c r="B33" s="38"/>
      <c r="C33" s="33"/>
      <c r="D33" s="121" t="s">
        <v>44</v>
      </c>
      <c r="E33" s="111" t="s">
        <v>45</v>
      </c>
      <c r="F33" s="122">
        <f>ROUND((SUM(BE123:BE164)),  2)</f>
        <v>0</v>
      </c>
      <c r="G33" s="33"/>
      <c r="H33" s="33"/>
      <c r="I33" s="123">
        <v>0.21</v>
      </c>
      <c r="J33" s="122">
        <f>ROUND(((SUM(BE123:BE164))*I33),  2)</f>
        <v>0</v>
      </c>
      <c r="K33" s="33"/>
      <c r="L33" s="50"/>
      <c r="S33" s="33"/>
      <c r="T33" s="33"/>
      <c r="U33" s="33"/>
      <c r="V33" s="33"/>
      <c r="W33" s="33"/>
      <c r="X33" s="33"/>
      <c r="Y33" s="33"/>
      <c r="Z33" s="33"/>
      <c r="AA33" s="33"/>
      <c r="AB33" s="33"/>
      <c r="AC33" s="33"/>
      <c r="AD33" s="33"/>
      <c r="AE33" s="33"/>
    </row>
    <row r="34" spans="1:31" s="2" customFormat="1" ht="14.4" hidden="1" customHeight="1">
      <c r="A34" s="33"/>
      <c r="B34" s="38"/>
      <c r="C34" s="33"/>
      <c r="D34" s="33"/>
      <c r="E34" s="111" t="s">
        <v>46</v>
      </c>
      <c r="F34" s="122">
        <f>ROUND((SUM(BF123:BF164)),  2)</f>
        <v>0</v>
      </c>
      <c r="G34" s="33"/>
      <c r="H34" s="33"/>
      <c r="I34" s="123">
        <v>0.15</v>
      </c>
      <c r="J34" s="122">
        <f>ROUND(((SUM(BF123:BF164))*I34),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47</v>
      </c>
      <c r="F35" s="122">
        <f>ROUND((SUM(BG123:BG164)),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48</v>
      </c>
      <c r="F36" s="122">
        <f>ROUND((SUM(BH123:BH164)),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49</v>
      </c>
      <c r="F37" s="122">
        <f>ROUND((SUM(BI123:BI164)),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50</v>
      </c>
      <c r="E39" s="126"/>
      <c r="F39" s="126"/>
      <c r="G39" s="127" t="s">
        <v>51</v>
      </c>
      <c r="H39" s="128" t="s">
        <v>52</v>
      </c>
      <c r="I39" s="126"/>
      <c r="J39" s="129">
        <f>SUM(J30:J37)</f>
        <v>0</v>
      </c>
      <c r="K39" s="130"/>
      <c r="L39" s="50"/>
      <c r="S39" s="33"/>
      <c r="T39" s="33"/>
      <c r="U39" s="33"/>
      <c r="V39" s="33"/>
      <c r="W39" s="33"/>
      <c r="X39" s="33"/>
      <c r="Y39" s="33"/>
      <c r="Z39" s="33"/>
      <c r="AA39" s="33"/>
      <c r="AB39" s="33"/>
      <c r="AC39" s="33"/>
      <c r="AD39" s="33"/>
      <c r="AE39" s="33"/>
    </row>
    <row r="40" spans="1:31" s="2" customFormat="1" ht="14.4"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hidden="1" customHeight="1">
      <c r="B41" s="19"/>
      <c r="L41" s="19"/>
    </row>
    <row r="42" spans="1:31" s="1" customFormat="1" ht="14.4" hidden="1" customHeight="1">
      <c r="B42" s="19"/>
      <c r="L42" s="19"/>
    </row>
    <row r="43" spans="1:31" s="1" customFormat="1" ht="14.4" hidden="1" customHeight="1">
      <c r="B43" s="19"/>
      <c r="L43" s="19"/>
    </row>
    <row r="44" spans="1:31" s="1" customFormat="1" ht="14.4" hidden="1" customHeight="1">
      <c r="B44" s="19"/>
      <c r="L44" s="19"/>
    </row>
    <row r="45" spans="1:31" s="1" customFormat="1" ht="14.4" hidden="1" customHeight="1">
      <c r="B45" s="19"/>
      <c r="L45" s="19"/>
    </row>
    <row r="46" spans="1:31" s="1" customFormat="1" ht="14.4" hidden="1" customHeight="1">
      <c r="B46" s="19"/>
      <c r="L46" s="19"/>
    </row>
    <row r="47" spans="1:31" s="1" customFormat="1" ht="14.4" hidden="1" customHeight="1">
      <c r="B47" s="19"/>
      <c r="L47" s="19"/>
    </row>
    <row r="48" spans="1:31" s="1" customFormat="1" ht="14.4" hidden="1" customHeight="1">
      <c r="B48" s="19"/>
      <c r="L48" s="19"/>
    </row>
    <row r="49" spans="1:31" s="1" customFormat="1" ht="14.4" hidden="1" customHeight="1">
      <c r="B49" s="19"/>
      <c r="L49" s="19"/>
    </row>
    <row r="50" spans="1:31" s="2" customFormat="1" ht="14.4" hidden="1" customHeight="1">
      <c r="B50" s="50"/>
      <c r="D50" s="131" t="s">
        <v>53</v>
      </c>
      <c r="E50" s="132"/>
      <c r="F50" s="132"/>
      <c r="G50" s="131" t="s">
        <v>54</v>
      </c>
      <c r="H50" s="132"/>
      <c r="I50" s="132"/>
      <c r="J50" s="132"/>
      <c r="K50" s="132"/>
      <c r="L50" s="50"/>
    </row>
    <row r="51" spans="1:31" ht="10.199999999999999" hidden="1">
      <c r="B51" s="19"/>
      <c r="L51" s="19"/>
    </row>
    <row r="52" spans="1:31" ht="10.199999999999999" hidden="1">
      <c r="B52" s="19"/>
      <c r="L52" s="19"/>
    </row>
    <row r="53" spans="1:31" ht="10.199999999999999" hidden="1">
      <c r="B53" s="19"/>
      <c r="L53" s="19"/>
    </row>
    <row r="54" spans="1:31" ht="10.199999999999999" hidden="1">
      <c r="B54" s="19"/>
      <c r="L54" s="19"/>
    </row>
    <row r="55" spans="1:31" ht="10.199999999999999" hidden="1">
      <c r="B55" s="19"/>
      <c r="L55" s="19"/>
    </row>
    <row r="56" spans="1:31" ht="10.199999999999999" hidden="1">
      <c r="B56" s="19"/>
      <c r="L56" s="19"/>
    </row>
    <row r="57" spans="1:31" ht="10.199999999999999" hidden="1">
      <c r="B57" s="19"/>
      <c r="L57" s="19"/>
    </row>
    <row r="58" spans="1:31" ht="10.199999999999999" hidden="1">
      <c r="B58" s="19"/>
      <c r="L58" s="19"/>
    </row>
    <row r="59" spans="1:31" ht="10.199999999999999" hidden="1">
      <c r="B59" s="19"/>
      <c r="L59" s="19"/>
    </row>
    <row r="60" spans="1:31" ht="10.199999999999999" hidden="1">
      <c r="B60" s="19"/>
      <c r="L60" s="19"/>
    </row>
    <row r="61" spans="1:31" s="2" customFormat="1" ht="13.2" hidden="1">
      <c r="A61" s="33"/>
      <c r="B61" s="38"/>
      <c r="C61" s="33"/>
      <c r="D61" s="133" t="s">
        <v>55</v>
      </c>
      <c r="E61" s="134"/>
      <c r="F61" s="135" t="s">
        <v>56</v>
      </c>
      <c r="G61" s="133" t="s">
        <v>55</v>
      </c>
      <c r="H61" s="134"/>
      <c r="I61" s="134"/>
      <c r="J61" s="136" t="s">
        <v>56</v>
      </c>
      <c r="K61" s="134"/>
      <c r="L61" s="50"/>
      <c r="S61" s="33"/>
      <c r="T61" s="33"/>
      <c r="U61" s="33"/>
      <c r="V61" s="33"/>
      <c r="W61" s="33"/>
      <c r="X61" s="33"/>
      <c r="Y61" s="33"/>
      <c r="Z61" s="33"/>
      <c r="AA61" s="33"/>
      <c r="AB61" s="33"/>
      <c r="AC61" s="33"/>
      <c r="AD61" s="33"/>
      <c r="AE61" s="33"/>
    </row>
    <row r="62" spans="1:31" ht="10.199999999999999" hidden="1">
      <c r="B62" s="19"/>
      <c r="L62" s="19"/>
    </row>
    <row r="63" spans="1:31" ht="10.199999999999999" hidden="1">
      <c r="B63" s="19"/>
      <c r="L63" s="19"/>
    </row>
    <row r="64" spans="1:31" ht="10.199999999999999" hidden="1">
      <c r="B64" s="19"/>
      <c r="L64" s="19"/>
    </row>
    <row r="65" spans="1:31" s="2" customFormat="1" ht="13.2" hidden="1">
      <c r="A65" s="33"/>
      <c r="B65" s="38"/>
      <c r="C65" s="33"/>
      <c r="D65" s="131" t="s">
        <v>57</v>
      </c>
      <c r="E65" s="137"/>
      <c r="F65" s="137"/>
      <c r="G65" s="131" t="s">
        <v>58</v>
      </c>
      <c r="H65" s="137"/>
      <c r="I65" s="137"/>
      <c r="J65" s="137"/>
      <c r="K65" s="137"/>
      <c r="L65" s="50"/>
      <c r="S65" s="33"/>
      <c r="T65" s="33"/>
      <c r="U65" s="33"/>
      <c r="V65" s="33"/>
      <c r="W65" s="33"/>
      <c r="X65" s="33"/>
      <c r="Y65" s="33"/>
      <c r="Z65" s="33"/>
      <c r="AA65" s="33"/>
      <c r="AB65" s="33"/>
      <c r="AC65" s="33"/>
      <c r="AD65" s="33"/>
      <c r="AE65" s="33"/>
    </row>
    <row r="66" spans="1:31" ht="10.199999999999999" hidden="1">
      <c r="B66" s="19"/>
      <c r="L66" s="19"/>
    </row>
    <row r="67" spans="1:31" ht="10.199999999999999" hidden="1">
      <c r="B67" s="19"/>
      <c r="L67" s="19"/>
    </row>
    <row r="68" spans="1:31" ht="10.199999999999999" hidden="1">
      <c r="B68" s="19"/>
      <c r="L68" s="19"/>
    </row>
    <row r="69" spans="1:31" ht="10.199999999999999" hidden="1">
      <c r="B69" s="19"/>
      <c r="L69" s="19"/>
    </row>
    <row r="70" spans="1:31" ht="10.199999999999999" hidden="1">
      <c r="B70" s="19"/>
      <c r="L70" s="19"/>
    </row>
    <row r="71" spans="1:31" ht="10.199999999999999" hidden="1">
      <c r="B71" s="19"/>
      <c r="L71" s="19"/>
    </row>
    <row r="72" spans="1:31" ht="10.199999999999999" hidden="1">
      <c r="B72" s="19"/>
      <c r="L72" s="19"/>
    </row>
    <row r="73" spans="1:31" ht="10.199999999999999" hidden="1">
      <c r="B73" s="19"/>
      <c r="L73" s="19"/>
    </row>
    <row r="74" spans="1:31" ht="10.199999999999999" hidden="1">
      <c r="B74" s="19"/>
      <c r="L74" s="19"/>
    </row>
    <row r="75" spans="1:31" ht="10.199999999999999" hidden="1">
      <c r="B75" s="19"/>
      <c r="L75" s="19"/>
    </row>
    <row r="76" spans="1:31" s="2" customFormat="1" ht="13.2" hidden="1">
      <c r="A76" s="33"/>
      <c r="B76" s="38"/>
      <c r="C76" s="33"/>
      <c r="D76" s="133" t="s">
        <v>55</v>
      </c>
      <c r="E76" s="134"/>
      <c r="F76" s="135" t="s">
        <v>56</v>
      </c>
      <c r="G76" s="133" t="s">
        <v>55</v>
      </c>
      <c r="H76" s="134"/>
      <c r="I76" s="134"/>
      <c r="J76" s="136" t="s">
        <v>56</v>
      </c>
      <c r="K76" s="134"/>
      <c r="L76" s="50"/>
      <c r="S76" s="33"/>
      <c r="T76" s="33"/>
      <c r="U76" s="33"/>
      <c r="V76" s="33"/>
      <c r="W76" s="33"/>
      <c r="X76" s="33"/>
      <c r="Y76" s="33"/>
      <c r="Z76" s="33"/>
      <c r="AA76" s="33"/>
      <c r="AB76" s="33"/>
      <c r="AC76" s="33"/>
      <c r="AD76" s="33"/>
      <c r="AE76" s="33"/>
    </row>
    <row r="77" spans="1:31" s="2" customFormat="1" ht="14.4"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0.199999999999999" hidden="1"/>
    <row r="79" spans="1:31" ht="10.199999999999999" hidden="1"/>
    <row r="80" spans="1:31" ht="10.199999999999999" hidden="1"/>
    <row r="81" spans="1:47" s="2" customFormat="1" ht="6.9"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hidden="1" customHeight="1">
      <c r="A82" s="33"/>
      <c r="B82" s="34"/>
      <c r="C82" s="22" t="s">
        <v>105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91" t="str">
        <f>E7</f>
        <v>VD Kamýk - oprava povrchových ochran a konstrukce segmentového uzávěru</v>
      </c>
      <c r="F85" s="292"/>
      <c r="G85" s="292"/>
      <c r="H85" s="292"/>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103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3" t="str">
        <f>E9</f>
        <v>00 - VON</v>
      </c>
      <c r="F87" s="293"/>
      <c r="G87" s="293"/>
      <c r="H87" s="293"/>
      <c r="I87" s="35"/>
      <c r="J87" s="35"/>
      <c r="K87" s="35"/>
      <c r="L87" s="50"/>
      <c r="S87" s="33"/>
      <c r="T87" s="33"/>
      <c r="U87" s="33"/>
      <c r="V87" s="33"/>
      <c r="W87" s="33"/>
      <c r="X87" s="33"/>
      <c r="Y87" s="33"/>
      <c r="Z87" s="33"/>
      <c r="AA87" s="33"/>
      <c r="AB87" s="33"/>
      <c r="AC87" s="33"/>
      <c r="AD87" s="33"/>
      <c r="AE87" s="33"/>
    </row>
    <row r="88" spans="1:47" s="2" customFormat="1" ht="6.9"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21</v>
      </c>
      <c r="D89" s="35"/>
      <c r="E89" s="35"/>
      <c r="F89" s="26" t="str">
        <f>F12</f>
        <v>VD Kamýk</v>
      </c>
      <c r="G89" s="35"/>
      <c r="H89" s="35"/>
      <c r="I89" s="28" t="s">
        <v>23</v>
      </c>
      <c r="J89" s="65" t="str">
        <f>IF(J12="","",J12)</f>
        <v>23. 3. 2022</v>
      </c>
      <c r="K89" s="35"/>
      <c r="L89" s="50"/>
      <c r="S89" s="33"/>
      <c r="T89" s="33"/>
      <c r="U89" s="33"/>
      <c r="V89" s="33"/>
      <c r="W89" s="33"/>
      <c r="X89" s="33"/>
      <c r="Y89" s="33"/>
      <c r="Z89" s="33"/>
      <c r="AA89" s="33"/>
      <c r="AB89" s="33"/>
      <c r="AC89" s="33"/>
      <c r="AD89" s="33"/>
      <c r="AE89" s="33"/>
    </row>
    <row r="90" spans="1:47" s="2" customFormat="1" ht="6.9"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hidden="1" customHeight="1">
      <c r="A91" s="33"/>
      <c r="B91" s="34"/>
      <c r="C91" s="28" t="s">
        <v>25</v>
      </c>
      <c r="D91" s="35"/>
      <c r="E91" s="35"/>
      <c r="F91" s="26" t="str">
        <f>E15</f>
        <v>Povodí Vltavy státní podnik</v>
      </c>
      <c r="G91" s="35"/>
      <c r="H91" s="35"/>
      <c r="I91" s="28" t="s">
        <v>33</v>
      </c>
      <c r="J91" s="31" t="str">
        <f>E21</f>
        <v>Ing. Milada Klimešová</v>
      </c>
      <c r="K91" s="35"/>
      <c r="L91" s="50"/>
      <c r="S91" s="33"/>
      <c r="T91" s="33"/>
      <c r="U91" s="33"/>
      <c r="V91" s="33"/>
      <c r="W91" s="33"/>
      <c r="X91" s="33"/>
      <c r="Y91" s="33"/>
      <c r="Z91" s="33"/>
      <c r="AA91" s="33"/>
      <c r="AB91" s="33"/>
      <c r="AC91" s="33"/>
      <c r="AD91" s="33"/>
      <c r="AE91" s="33"/>
    </row>
    <row r="92" spans="1:47" s="2" customFormat="1" ht="15.15" hidden="1" customHeight="1">
      <c r="A92" s="33"/>
      <c r="B92" s="34"/>
      <c r="C92" s="28" t="s">
        <v>31</v>
      </c>
      <c r="D92" s="35"/>
      <c r="E92" s="35"/>
      <c r="F92" s="26" t="str">
        <f>IF(E18="","",E18)</f>
        <v>Vyplň údaj</v>
      </c>
      <c r="G92" s="35"/>
      <c r="H92" s="35"/>
      <c r="I92" s="28" t="s">
        <v>37</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106</v>
      </c>
      <c r="D94" s="143"/>
      <c r="E94" s="143"/>
      <c r="F94" s="143"/>
      <c r="G94" s="143"/>
      <c r="H94" s="143"/>
      <c r="I94" s="143"/>
      <c r="J94" s="144" t="s">
        <v>107</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hidden="1" customHeight="1">
      <c r="A96" s="33"/>
      <c r="B96" s="34"/>
      <c r="C96" s="145" t="s">
        <v>108</v>
      </c>
      <c r="D96" s="35"/>
      <c r="E96" s="35"/>
      <c r="F96" s="35"/>
      <c r="G96" s="35"/>
      <c r="H96" s="35"/>
      <c r="I96" s="35"/>
      <c r="J96" s="83">
        <f>J123</f>
        <v>0</v>
      </c>
      <c r="K96" s="35"/>
      <c r="L96" s="50"/>
      <c r="S96" s="33"/>
      <c r="T96" s="33"/>
      <c r="U96" s="33"/>
      <c r="V96" s="33"/>
      <c r="W96" s="33"/>
      <c r="X96" s="33"/>
      <c r="Y96" s="33"/>
      <c r="Z96" s="33"/>
      <c r="AA96" s="33"/>
      <c r="AB96" s="33"/>
      <c r="AC96" s="33"/>
      <c r="AD96" s="33"/>
      <c r="AE96" s="33"/>
      <c r="AU96" s="16" t="s">
        <v>109</v>
      </c>
    </row>
    <row r="97" spans="1:31" s="9" customFormat="1" ht="24.9" hidden="1" customHeight="1">
      <c r="B97" s="146"/>
      <c r="C97" s="147"/>
      <c r="D97" s="148" t="s">
        <v>110</v>
      </c>
      <c r="E97" s="149"/>
      <c r="F97" s="149"/>
      <c r="G97" s="149"/>
      <c r="H97" s="149"/>
      <c r="I97" s="149"/>
      <c r="J97" s="150">
        <f>J124</f>
        <v>0</v>
      </c>
      <c r="K97" s="147"/>
      <c r="L97" s="151"/>
    </row>
    <row r="98" spans="1:31" s="10" customFormat="1" ht="19.95" hidden="1" customHeight="1">
      <c r="B98" s="152"/>
      <c r="C98" s="153"/>
      <c r="D98" s="154" t="s">
        <v>111</v>
      </c>
      <c r="E98" s="155"/>
      <c r="F98" s="155"/>
      <c r="G98" s="155"/>
      <c r="H98" s="155"/>
      <c r="I98" s="155"/>
      <c r="J98" s="156">
        <f>J125</f>
        <v>0</v>
      </c>
      <c r="K98" s="153"/>
      <c r="L98" s="157"/>
    </row>
    <row r="99" spans="1:31" s="10" customFormat="1" ht="19.95" hidden="1" customHeight="1">
      <c r="B99" s="152"/>
      <c r="C99" s="153"/>
      <c r="D99" s="154" t="s">
        <v>112</v>
      </c>
      <c r="E99" s="155"/>
      <c r="F99" s="155"/>
      <c r="G99" s="155"/>
      <c r="H99" s="155"/>
      <c r="I99" s="155"/>
      <c r="J99" s="156">
        <f>J135</f>
        <v>0</v>
      </c>
      <c r="K99" s="153"/>
      <c r="L99" s="157"/>
    </row>
    <row r="100" spans="1:31" s="10" customFormat="1" ht="19.95" hidden="1" customHeight="1">
      <c r="B100" s="152"/>
      <c r="C100" s="153"/>
      <c r="D100" s="154" t="s">
        <v>113</v>
      </c>
      <c r="E100" s="155"/>
      <c r="F100" s="155"/>
      <c r="G100" s="155"/>
      <c r="H100" s="155"/>
      <c r="I100" s="155"/>
      <c r="J100" s="156">
        <f>J138</f>
        <v>0</v>
      </c>
      <c r="K100" s="153"/>
      <c r="L100" s="157"/>
    </row>
    <row r="101" spans="1:31" s="10" customFormat="1" ht="19.95" hidden="1" customHeight="1">
      <c r="B101" s="152"/>
      <c r="C101" s="153"/>
      <c r="D101" s="154" t="s">
        <v>114</v>
      </c>
      <c r="E101" s="155"/>
      <c r="F101" s="155"/>
      <c r="G101" s="155"/>
      <c r="H101" s="155"/>
      <c r="I101" s="155"/>
      <c r="J101" s="156">
        <f>J146</f>
        <v>0</v>
      </c>
      <c r="K101" s="153"/>
      <c r="L101" s="157"/>
    </row>
    <row r="102" spans="1:31" s="10" customFormat="1" ht="19.95" hidden="1" customHeight="1">
      <c r="B102" s="152"/>
      <c r="C102" s="153"/>
      <c r="D102" s="154" t="s">
        <v>115</v>
      </c>
      <c r="E102" s="155"/>
      <c r="F102" s="155"/>
      <c r="G102" s="155"/>
      <c r="H102" s="155"/>
      <c r="I102" s="155"/>
      <c r="J102" s="156">
        <f>J153</f>
        <v>0</v>
      </c>
      <c r="K102" s="153"/>
      <c r="L102" s="157"/>
    </row>
    <row r="103" spans="1:31" s="10" customFormat="1" ht="19.95" hidden="1" customHeight="1">
      <c r="B103" s="152"/>
      <c r="C103" s="153"/>
      <c r="D103" s="154" t="s">
        <v>116</v>
      </c>
      <c r="E103" s="155"/>
      <c r="F103" s="155"/>
      <c r="G103" s="155"/>
      <c r="H103" s="155"/>
      <c r="I103" s="155"/>
      <c r="J103" s="156">
        <f>J161</f>
        <v>0</v>
      </c>
      <c r="K103" s="153"/>
      <c r="L103" s="157"/>
    </row>
    <row r="104" spans="1:31" s="2" customFormat="1" ht="21.75" hidden="1"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 hidden="1" customHeight="1">
      <c r="A105" s="33"/>
      <c r="B105" s="53"/>
      <c r="C105" s="54"/>
      <c r="D105" s="54"/>
      <c r="E105" s="54"/>
      <c r="F105" s="54"/>
      <c r="G105" s="54"/>
      <c r="H105" s="54"/>
      <c r="I105" s="54"/>
      <c r="J105" s="54"/>
      <c r="K105" s="54"/>
      <c r="L105" s="50"/>
      <c r="S105" s="33"/>
      <c r="T105" s="33"/>
      <c r="U105" s="33"/>
      <c r="V105" s="33"/>
      <c r="W105" s="33"/>
      <c r="X105" s="33"/>
      <c r="Y105" s="33"/>
      <c r="Z105" s="33"/>
      <c r="AA105" s="33"/>
      <c r="AB105" s="33"/>
      <c r="AC105" s="33"/>
      <c r="AD105" s="33"/>
      <c r="AE105" s="33"/>
    </row>
    <row r="106" spans="1:31" ht="10.199999999999999" hidden="1"/>
    <row r="107" spans="1:31" ht="10.199999999999999" hidden="1"/>
    <row r="108" spans="1:31" ht="10.199999999999999" hidden="1"/>
    <row r="109" spans="1:31" s="2" customFormat="1" ht="6.9" customHeight="1">
      <c r="A109" s="33"/>
      <c r="B109" s="55"/>
      <c r="C109" s="56"/>
      <c r="D109" s="56"/>
      <c r="E109" s="56"/>
      <c r="F109" s="56"/>
      <c r="G109" s="56"/>
      <c r="H109" s="56"/>
      <c r="I109" s="56"/>
      <c r="J109" s="56"/>
      <c r="K109" s="56"/>
      <c r="L109" s="50"/>
      <c r="S109" s="33"/>
      <c r="T109" s="33"/>
      <c r="U109" s="33"/>
      <c r="V109" s="33"/>
      <c r="W109" s="33"/>
      <c r="X109" s="33"/>
      <c r="Y109" s="33"/>
      <c r="Z109" s="33"/>
      <c r="AA109" s="33"/>
      <c r="AB109" s="33"/>
      <c r="AC109" s="33"/>
      <c r="AD109" s="33"/>
      <c r="AE109" s="33"/>
    </row>
    <row r="110" spans="1:31" s="2" customFormat="1" ht="24.9" customHeight="1">
      <c r="A110" s="33"/>
      <c r="B110" s="34"/>
      <c r="C110" s="22" t="s">
        <v>117</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6.9"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26.25" customHeight="1">
      <c r="A113" s="33"/>
      <c r="B113" s="34"/>
      <c r="C113" s="35"/>
      <c r="D113" s="35"/>
      <c r="E113" s="291" t="str">
        <f>E7</f>
        <v>VD Kamýk - oprava povrchových ochran a konstrukce segmentového uzávěru</v>
      </c>
      <c r="F113" s="292"/>
      <c r="G113" s="292"/>
      <c r="H113" s="292"/>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103</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43" t="str">
        <f>E9</f>
        <v>00 - VON</v>
      </c>
      <c r="F115" s="293"/>
      <c r="G115" s="293"/>
      <c r="H115" s="293"/>
      <c r="I115" s="35"/>
      <c r="J115" s="35"/>
      <c r="K115" s="35"/>
      <c r="L115" s="50"/>
      <c r="S115" s="33"/>
      <c r="T115" s="33"/>
      <c r="U115" s="33"/>
      <c r="V115" s="33"/>
      <c r="W115" s="33"/>
      <c r="X115" s="33"/>
      <c r="Y115" s="33"/>
      <c r="Z115" s="33"/>
      <c r="AA115" s="33"/>
      <c r="AB115" s="33"/>
      <c r="AC115" s="33"/>
      <c r="AD115" s="33"/>
      <c r="AE115" s="33"/>
    </row>
    <row r="116" spans="1:65" s="2" customFormat="1" ht="6.9"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21</v>
      </c>
      <c r="D117" s="35"/>
      <c r="E117" s="35"/>
      <c r="F117" s="26" t="str">
        <f>F12</f>
        <v>VD Kamýk</v>
      </c>
      <c r="G117" s="35"/>
      <c r="H117" s="35"/>
      <c r="I117" s="28" t="s">
        <v>23</v>
      </c>
      <c r="J117" s="65" t="str">
        <f>IF(J12="","",J12)</f>
        <v>23. 3. 2022</v>
      </c>
      <c r="K117" s="35"/>
      <c r="L117" s="50"/>
      <c r="S117" s="33"/>
      <c r="T117" s="33"/>
      <c r="U117" s="33"/>
      <c r="V117" s="33"/>
      <c r="W117" s="33"/>
      <c r="X117" s="33"/>
      <c r="Y117" s="33"/>
      <c r="Z117" s="33"/>
      <c r="AA117" s="33"/>
      <c r="AB117" s="33"/>
      <c r="AC117" s="33"/>
      <c r="AD117" s="33"/>
      <c r="AE117" s="33"/>
    </row>
    <row r="118" spans="1:65" s="2" customFormat="1" ht="6.9"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15" customHeight="1">
      <c r="A119" s="33"/>
      <c r="B119" s="34"/>
      <c r="C119" s="28" t="s">
        <v>25</v>
      </c>
      <c r="D119" s="35"/>
      <c r="E119" s="35"/>
      <c r="F119" s="26" t="str">
        <f>E15</f>
        <v>Povodí Vltavy státní podnik</v>
      </c>
      <c r="G119" s="35"/>
      <c r="H119" s="35"/>
      <c r="I119" s="28" t="s">
        <v>33</v>
      </c>
      <c r="J119" s="31" t="str">
        <f>E21</f>
        <v>Ing. Milada Klimešová</v>
      </c>
      <c r="K119" s="35"/>
      <c r="L119" s="50"/>
      <c r="S119" s="33"/>
      <c r="T119" s="33"/>
      <c r="U119" s="33"/>
      <c r="V119" s="33"/>
      <c r="W119" s="33"/>
      <c r="X119" s="33"/>
      <c r="Y119" s="33"/>
      <c r="Z119" s="33"/>
      <c r="AA119" s="33"/>
      <c r="AB119" s="33"/>
      <c r="AC119" s="33"/>
      <c r="AD119" s="33"/>
      <c r="AE119" s="33"/>
    </row>
    <row r="120" spans="1:65" s="2" customFormat="1" ht="15.15" customHeight="1">
      <c r="A120" s="33"/>
      <c r="B120" s="34"/>
      <c r="C120" s="28" t="s">
        <v>31</v>
      </c>
      <c r="D120" s="35"/>
      <c r="E120" s="35"/>
      <c r="F120" s="26" t="str">
        <f>IF(E18="","",E18)</f>
        <v>Vyplň údaj</v>
      </c>
      <c r="G120" s="35"/>
      <c r="H120" s="35"/>
      <c r="I120" s="28" t="s">
        <v>37</v>
      </c>
      <c r="J120" s="31" t="str">
        <f>E24</f>
        <v>Ing. Milada Klimešová</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58"/>
      <c r="B122" s="159"/>
      <c r="C122" s="160" t="s">
        <v>118</v>
      </c>
      <c r="D122" s="161" t="s">
        <v>65</v>
      </c>
      <c r="E122" s="161" t="s">
        <v>61</v>
      </c>
      <c r="F122" s="161" t="s">
        <v>62</v>
      </c>
      <c r="G122" s="161" t="s">
        <v>119</v>
      </c>
      <c r="H122" s="161" t="s">
        <v>120</v>
      </c>
      <c r="I122" s="161" t="s">
        <v>121</v>
      </c>
      <c r="J122" s="162" t="s">
        <v>107</v>
      </c>
      <c r="K122" s="163" t="s">
        <v>122</v>
      </c>
      <c r="L122" s="164"/>
      <c r="M122" s="74" t="s">
        <v>1</v>
      </c>
      <c r="N122" s="75" t="s">
        <v>44</v>
      </c>
      <c r="O122" s="75" t="s">
        <v>123</v>
      </c>
      <c r="P122" s="75" t="s">
        <v>124</v>
      </c>
      <c r="Q122" s="75" t="s">
        <v>125</v>
      </c>
      <c r="R122" s="75" t="s">
        <v>126</v>
      </c>
      <c r="S122" s="75" t="s">
        <v>127</v>
      </c>
      <c r="T122" s="76" t="s">
        <v>128</v>
      </c>
      <c r="U122" s="158"/>
      <c r="V122" s="158"/>
      <c r="W122" s="158"/>
      <c r="X122" s="158"/>
      <c r="Y122" s="158"/>
      <c r="Z122" s="158"/>
      <c r="AA122" s="158"/>
      <c r="AB122" s="158"/>
      <c r="AC122" s="158"/>
      <c r="AD122" s="158"/>
      <c r="AE122" s="158"/>
    </row>
    <row r="123" spans="1:65" s="2" customFormat="1" ht="22.8" customHeight="1">
      <c r="A123" s="33"/>
      <c r="B123" s="34"/>
      <c r="C123" s="81" t="s">
        <v>129</v>
      </c>
      <c r="D123" s="35"/>
      <c r="E123" s="35"/>
      <c r="F123" s="35"/>
      <c r="G123" s="35"/>
      <c r="H123" s="35"/>
      <c r="I123" s="35"/>
      <c r="J123" s="165">
        <f>BK123</f>
        <v>0</v>
      </c>
      <c r="K123" s="35"/>
      <c r="L123" s="38"/>
      <c r="M123" s="77"/>
      <c r="N123" s="166"/>
      <c r="O123" s="78"/>
      <c r="P123" s="167">
        <f>P124</f>
        <v>0</v>
      </c>
      <c r="Q123" s="78"/>
      <c r="R123" s="167">
        <f>R124</f>
        <v>0</v>
      </c>
      <c r="S123" s="78"/>
      <c r="T123" s="168">
        <f>T124</f>
        <v>0</v>
      </c>
      <c r="U123" s="33"/>
      <c r="V123" s="33"/>
      <c r="W123" s="33"/>
      <c r="X123" s="33"/>
      <c r="Y123" s="33"/>
      <c r="Z123" s="33"/>
      <c r="AA123" s="33"/>
      <c r="AB123" s="33"/>
      <c r="AC123" s="33"/>
      <c r="AD123" s="33"/>
      <c r="AE123" s="33"/>
      <c r="AT123" s="16" t="s">
        <v>79</v>
      </c>
      <c r="AU123" s="16" t="s">
        <v>109</v>
      </c>
      <c r="BK123" s="169">
        <f>BK124</f>
        <v>0</v>
      </c>
    </row>
    <row r="124" spans="1:65" s="12" customFormat="1" ht="25.95" customHeight="1">
      <c r="B124" s="170"/>
      <c r="C124" s="171"/>
      <c r="D124" s="172" t="s">
        <v>79</v>
      </c>
      <c r="E124" s="173" t="s">
        <v>130</v>
      </c>
      <c r="F124" s="173" t="s">
        <v>131</v>
      </c>
      <c r="G124" s="171"/>
      <c r="H124" s="171"/>
      <c r="I124" s="174"/>
      <c r="J124" s="175">
        <f>BK124</f>
        <v>0</v>
      </c>
      <c r="K124" s="171"/>
      <c r="L124" s="176"/>
      <c r="M124" s="177"/>
      <c r="N124" s="178"/>
      <c r="O124" s="178"/>
      <c r="P124" s="179">
        <f>P125+P135+P138+P146+P153+P161</f>
        <v>0</v>
      </c>
      <c r="Q124" s="178"/>
      <c r="R124" s="179">
        <f>R125+R135+R138+R146+R153+R161</f>
        <v>0</v>
      </c>
      <c r="S124" s="178"/>
      <c r="T124" s="180">
        <f>T125+T135+T138+T146+T153+T161</f>
        <v>0</v>
      </c>
      <c r="AR124" s="181" t="s">
        <v>132</v>
      </c>
      <c r="AT124" s="182" t="s">
        <v>79</v>
      </c>
      <c r="AU124" s="182" t="s">
        <v>80</v>
      </c>
      <c r="AY124" s="181" t="s">
        <v>133</v>
      </c>
      <c r="BK124" s="183">
        <f>BK125+BK135+BK138+BK146+BK153+BK161</f>
        <v>0</v>
      </c>
    </row>
    <row r="125" spans="1:65" s="12" customFormat="1" ht="22.8" customHeight="1">
      <c r="B125" s="170"/>
      <c r="C125" s="171"/>
      <c r="D125" s="172" t="s">
        <v>79</v>
      </c>
      <c r="E125" s="184" t="s">
        <v>134</v>
      </c>
      <c r="F125" s="184" t="s">
        <v>135</v>
      </c>
      <c r="G125" s="171"/>
      <c r="H125" s="171"/>
      <c r="I125" s="174"/>
      <c r="J125" s="185">
        <f>BK125</f>
        <v>0</v>
      </c>
      <c r="K125" s="171"/>
      <c r="L125" s="176"/>
      <c r="M125" s="177"/>
      <c r="N125" s="178"/>
      <c r="O125" s="178"/>
      <c r="P125" s="179">
        <f>SUM(P126:P134)</f>
        <v>0</v>
      </c>
      <c r="Q125" s="178"/>
      <c r="R125" s="179">
        <f>SUM(R126:R134)</f>
        <v>0</v>
      </c>
      <c r="S125" s="178"/>
      <c r="T125" s="180">
        <f>SUM(T126:T134)</f>
        <v>0</v>
      </c>
      <c r="AR125" s="181" t="s">
        <v>132</v>
      </c>
      <c r="AT125" s="182" t="s">
        <v>79</v>
      </c>
      <c r="AU125" s="182" t="s">
        <v>87</v>
      </c>
      <c r="AY125" s="181" t="s">
        <v>133</v>
      </c>
      <c r="BK125" s="183">
        <f>SUM(BK126:BK134)</f>
        <v>0</v>
      </c>
    </row>
    <row r="126" spans="1:65" s="2" customFormat="1" ht="16.5" customHeight="1">
      <c r="A126" s="33"/>
      <c r="B126" s="34"/>
      <c r="C126" s="186" t="s">
        <v>87</v>
      </c>
      <c r="D126" s="186" t="s">
        <v>136</v>
      </c>
      <c r="E126" s="187" t="s">
        <v>137</v>
      </c>
      <c r="F126" s="188" t="s">
        <v>138</v>
      </c>
      <c r="G126" s="189" t="s">
        <v>139</v>
      </c>
      <c r="H126" s="190">
        <v>1</v>
      </c>
      <c r="I126" s="191"/>
      <c r="J126" s="192">
        <f>ROUND(I126*H126,2)</f>
        <v>0</v>
      </c>
      <c r="K126" s="193"/>
      <c r="L126" s="38"/>
      <c r="M126" s="194" t="s">
        <v>1</v>
      </c>
      <c r="N126" s="195" t="s">
        <v>45</v>
      </c>
      <c r="O126" s="70"/>
      <c r="P126" s="196">
        <f>O126*H126</f>
        <v>0</v>
      </c>
      <c r="Q126" s="196">
        <v>0</v>
      </c>
      <c r="R126" s="196">
        <f>Q126*H126</f>
        <v>0</v>
      </c>
      <c r="S126" s="196">
        <v>0</v>
      </c>
      <c r="T126" s="197">
        <f>S126*H126</f>
        <v>0</v>
      </c>
      <c r="U126" s="33"/>
      <c r="V126" s="33"/>
      <c r="W126" s="33"/>
      <c r="X126" s="33"/>
      <c r="Y126" s="33"/>
      <c r="Z126" s="33"/>
      <c r="AA126" s="33"/>
      <c r="AB126" s="33"/>
      <c r="AC126" s="33"/>
      <c r="AD126" s="33"/>
      <c r="AE126" s="33"/>
      <c r="AR126" s="198" t="s">
        <v>140</v>
      </c>
      <c r="AT126" s="198" t="s">
        <v>136</v>
      </c>
      <c r="AU126" s="198" t="s">
        <v>89</v>
      </c>
      <c r="AY126" s="16" t="s">
        <v>133</v>
      </c>
      <c r="BE126" s="199">
        <f>IF(N126="základní",J126,0)</f>
        <v>0</v>
      </c>
      <c r="BF126" s="199">
        <f>IF(N126="snížená",J126,0)</f>
        <v>0</v>
      </c>
      <c r="BG126" s="199">
        <f>IF(N126="zákl. přenesená",J126,0)</f>
        <v>0</v>
      </c>
      <c r="BH126" s="199">
        <f>IF(N126="sníž. přenesená",J126,0)</f>
        <v>0</v>
      </c>
      <c r="BI126" s="199">
        <f>IF(N126="nulová",J126,0)</f>
        <v>0</v>
      </c>
      <c r="BJ126" s="16" t="s">
        <v>87</v>
      </c>
      <c r="BK126" s="199">
        <f>ROUND(I126*H126,2)</f>
        <v>0</v>
      </c>
      <c r="BL126" s="16" t="s">
        <v>140</v>
      </c>
      <c r="BM126" s="198" t="s">
        <v>141</v>
      </c>
    </row>
    <row r="127" spans="1:65" s="2" customFormat="1" ht="10.199999999999999">
      <c r="A127" s="33"/>
      <c r="B127" s="34"/>
      <c r="C127" s="35"/>
      <c r="D127" s="200" t="s">
        <v>142</v>
      </c>
      <c r="E127" s="35"/>
      <c r="F127" s="201" t="s">
        <v>138</v>
      </c>
      <c r="G127" s="35"/>
      <c r="H127" s="35"/>
      <c r="I127" s="202"/>
      <c r="J127" s="35"/>
      <c r="K127" s="35"/>
      <c r="L127" s="38"/>
      <c r="M127" s="203"/>
      <c r="N127" s="204"/>
      <c r="O127" s="70"/>
      <c r="P127" s="70"/>
      <c r="Q127" s="70"/>
      <c r="R127" s="70"/>
      <c r="S127" s="70"/>
      <c r="T127" s="71"/>
      <c r="U127" s="33"/>
      <c r="V127" s="33"/>
      <c r="W127" s="33"/>
      <c r="X127" s="33"/>
      <c r="Y127" s="33"/>
      <c r="Z127" s="33"/>
      <c r="AA127" s="33"/>
      <c r="AB127" s="33"/>
      <c r="AC127" s="33"/>
      <c r="AD127" s="33"/>
      <c r="AE127" s="33"/>
      <c r="AT127" s="16" t="s">
        <v>142</v>
      </c>
      <c r="AU127" s="16" t="s">
        <v>89</v>
      </c>
    </row>
    <row r="128" spans="1:65" s="2" customFormat="1" ht="28.8">
      <c r="A128" s="33"/>
      <c r="B128" s="34"/>
      <c r="C128" s="35"/>
      <c r="D128" s="200" t="s">
        <v>143</v>
      </c>
      <c r="E128" s="35"/>
      <c r="F128" s="205" t="s">
        <v>144</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143</v>
      </c>
      <c r="AU128" s="16" t="s">
        <v>89</v>
      </c>
    </row>
    <row r="129" spans="1:65" s="2" customFormat="1" ht="16.5" customHeight="1">
      <c r="A129" s="33"/>
      <c r="B129" s="34"/>
      <c r="C129" s="186" t="s">
        <v>89</v>
      </c>
      <c r="D129" s="186" t="s">
        <v>136</v>
      </c>
      <c r="E129" s="187" t="s">
        <v>145</v>
      </c>
      <c r="F129" s="188" t="s">
        <v>146</v>
      </c>
      <c r="G129" s="189" t="s">
        <v>139</v>
      </c>
      <c r="H129" s="190">
        <v>1</v>
      </c>
      <c r="I129" s="191"/>
      <c r="J129" s="192">
        <f>ROUND(I129*H129,2)</f>
        <v>0</v>
      </c>
      <c r="K129" s="193"/>
      <c r="L129" s="38"/>
      <c r="M129" s="194" t="s">
        <v>1</v>
      </c>
      <c r="N129" s="195" t="s">
        <v>45</v>
      </c>
      <c r="O129" s="70"/>
      <c r="P129" s="196">
        <f>O129*H129</f>
        <v>0</v>
      </c>
      <c r="Q129" s="196">
        <v>0</v>
      </c>
      <c r="R129" s="196">
        <f>Q129*H129</f>
        <v>0</v>
      </c>
      <c r="S129" s="196">
        <v>0</v>
      </c>
      <c r="T129" s="197">
        <f>S129*H129</f>
        <v>0</v>
      </c>
      <c r="U129" s="33"/>
      <c r="V129" s="33"/>
      <c r="W129" s="33"/>
      <c r="X129" s="33"/>
      <c r="Y129" s="33"/>
      <c r="Z129" s="33"/>
      <c r="AA129" s="33"/>
      <c r="AB129" s="33"/>
      <c r="AC129" s="33"/>
      <c r="AD129" s="33"/>
      <c r="AE129" s="33"/>
      <c r="AR129" s="198" t="s">
        <v>140</v>
      </c>
      <c r="AT129" s="198" t="s">
        <v>136</v>
      </c>
      <c r="AU129" s="198" t="s">
        <v>89</v>
      </c>
      <c r="AY129" s="16" t="s">
        <v>133</v>
      </c>
      <c r="BE129" s="199">
        <f>IF(N129="základní",J129,0)</f>
        <v>0</v>
      </c>
      <c r="BF129" s="199">
        <f>IF(N129="snížená",J129,0)</f>
        <v>0</v>
      </c>
      <c r="BG129" s="199">
        <f>IF(N129="zákl. přenesená",J129,0)</f>
        <v>0</v>
      </c>
      <c r="BH129" s="199">
        <f>IF(N129="sníž. přenesená",J129,0)</f>
        <v>0</v>
      </c>
      <c r="BI129" s="199">
        <f>IF(N129="nulová",J129,0)</f>
        <v>0</v>
      </c>
      <c r="BJ129" s="16" t="s">
        <v>87</v>
      </c>
      <c r="BK129" s="199">
        <f>ROUND(I129*H129,2)</f>
        <v>0</v>
      </c>
      <c r="BL129" s="16" t="s">
        <v>140</v>
      </c>
      <c r="BM129" s="198" t="s">
        <v>147</v>
      </c>
    </row>
    <row r="130" spans="1:65" s="2" customFormat="1" ht="10.199999999999999">
      <c r="A130" s="33"/>
      <c r="B130" s="34"/>
      <c r="C130" s="35"/>
      <c r="D130" s="200" t="s">
        <v>142</v>
      </c>
      <c r="E130" s="35"/>
      <c r="F130" s="201" t="s">
        <v>146</v>
      </c>
      <c r="G130" s="35"/>
      <c r="H130" s="35"/>
      <c r="I130" s="202"/>
      <c r="J130" s="35"/>
      <c r="K130" s="35"/>
      <c r="L130" s="38"/>
      <c r="M130" s="203"/>
      <c r="N130" s="204"/>
      <c r="O130" s="70"/>
      <c r="P130" s="70"/>
      <c r="Q130" s="70"/>
      <c r="R130" s="70"/>
      <c r="S130" s="70"/>
      <c r="T130" s="71"/>
      <c r="U130" s="33"/>
      <c r="V130" s="33"/>
      <c r="W130" s="33"/>
      <c r="X130" s="33"/>
      <c r="Y130" s="33"/>
      <c r="Z130" s="33"/>
      <c r="AA130" s="33"/>
      <c r="AB130" s="33"/>
      <c r="AC130" s="33"/>
      <c r="AD130" s="33"/>
      <c r="AE130" s="33"/>
      <c r="AT130" s="16" t="s">
        <v>142</v>
      </c>
      <c r="AU130" s="16" t="s">
        <v>89</v>
      </c>
    </row>
    <row r="131" spans="1:65" s="2" customFormat="1" ht="38.4">
      <c r="A131" s="33"/>
      <c r="B131" s="34"/>
      <c r="C131" s="35"/>
      <c r="D131" s="200" t="s">
        <v>143</v>
      </c>
      <c r="E131" s="35"/>
      <c r="F131" s="205" t="s">
        <v>148</v>
      </c>
      <c r="G131" s="35"/>
      <c r="H131" s="35"/>
      <c r="I131" s="202"/>
      <c r="J131" s="35"/>
      <c r="K131" s="35"/>
      <c r="L131" s="38"/>
      <c r="M131" s="203"/>
      <c r="N131" s="204"/>
      <c r="O131" s="70"/>
      <c r="P131" s="70"/>
      <c r="Q131" s="70"/>
      <c r="R131" s="70"/>
      <c r="S131" s="70"/>
      <c r="T131" s="71"/>
      <c r="U131" s="33"/>
      <c r="V131" s="33"/>
      <c r="W131" s="33"/>
      <c r="X131" s="33"/>
      <c r="Y131" s="33"/>
      <c r="Z131" s="33"/>
      <c r="AA131" s="33"/>
      <c r="AB131" s="33"/>
      <c r="AC131" s="33"/>
      <c r="AD131" s="33"/>
      <c r="AE131" s="33"/>
      <c r="AT131" s="16" t="s">
        <v>143</v>
      </c>
      <c r="AU131" s="16" t="s">
        <v>89</v>
      </c>
    </row>
    <row r="132" spans="1:65" s="2" customFormat="1" ht="16.5" customHeight="1">
      <c r="A132" s="33"/>
      <c r="B132" s="34"/>
      <c r="C132" s="186" t="s">
        <v>149</v>
      </c>
      <c r="D132" s="186" t="s">
        <v>136</v>
      </c>
      <c r="E132" s="187" t="s">
        <v>150</v>
      </c>
      <c r="F132" s="188" t="s">
        <v>151</v>
      </c>
      <c r="G132" s="189" t="s">
        <v>139</v>
      </c>
      <c r="H132" s="190">
        <v>1</v>
      </c>
      <c r="I132" s="191"/>
      <c r="J132" s="192">
        <f>ROUND(I132*H132,2)</f>
        <v>0</v>
      </c>
      <c r="K132" s="193"/>
      <c r="L132" s="38"/>
      <c r="M132" s="194" t="s">
        <v>1</v>
      </c>
      <c r="N132" s="195" t="s">
        <v>45</v>
      </c>
      <c r="O132" s="70"/>
      <c r="P132" s="196">
        <f>O132*H132</f>
        <v>0</v>
      </c>
      <c r="Q132" s="196">
        <v>0</v>
      </c>
      <c r="R132" s="196">
        <f>Q132*H132</f>
        <v>0</v>
      </c>
      <c r="S132" s="196">
        <v>0</v>
      </c>
      <c r="T132" s="197">
        <f>S132*H132</f>
        <v>0</v>
      </c>
      <c r="U132" s="33"/>
      <c r="V132" s="33"/>
      <c r="W132" s="33"/>
      <c r="X132" s="33"/>
      <c r="Y132" s="33"/>
      <c r="Z132" s="33"/>
      <c r="AA132" s="33"/>
      <c r="AB132" s="33"/>
      <c r="AC132" s="33"/>
      <c r="AD132" s="33"/>
      <c r="AE132" s="33"/>
      <c r="AR132" s="198" t="s">
        <v>140</v>
      </c>
      <c r="AT132" s="198" t="s">
        <v>136</v>
      </c>
      <c r="AU132" s="198" t="s">
        <v>89</v>
      </c>
      <c r="AY132" s="16" t="s">
        <v>133</v>
      </c>
      <c r="BE132" s="199">
        <f>IF(N132="základní",J132,0)</f>
        <v>0</v>
      </c>
      <c r="BF132" s="199">
        <f>IF(N132="snížená",J132,0)</f>
        <v>0</v>
      </c>
      <c r="BG132" s="199">
        <f>IF(N132="zákl. přenesená",J132,0)</f>
        <v>0</v>
      </c>
      <c r="BH132" s="199">
        <f>IF(N132="sníž. přenesená",J132,0)</f>
        <v>0</v>
      </c>
      <c r="BI132" s="199">
        <f>IF(N132="nulová",J132,0)</f>
        <v>0</v>
      </c>
      <c r="BJ132" s="16" t="s">
        <v>87</v>
      </c>
      <c r="BK132" s="199">
        <f>ROUND(I132*H132,2)</f>
        <v>0</v>
      </c>
      <c r="BL132" s="16" t="s">
        <v>140</v>
      </c>
      <c r="BM132" s="198" t="s">
        <v>152</v>
      </c>
    </row>
    <row r="133" spans="1:65" s="2" customFormat="1" ht="19.2">
      <c r="A133" s="33"/>
      <c r="B133" s="34"/>
      <c r="C133" s="35"/>
      <c r="D133" s="200" t="s">
        <v>142</v>
      </c>
      <c r="E133" s="35"/>
      <c r="F133" s="201" t="s">
        <v>153</v>
      </c>
      <c r="G133" s="35"/>
      <c r="H133" s="35"/>
      <c r="I133" s="202"/>
      <c r="J133" s="35"/>
      <c r="K133" s="35"/>
      <c r="L133" s="38"/>
      <c r="M133" s="203"/>
      <c r="N133" s="204"/>
      <c r="O133" s="70"/>
      <c r="P133" s="70"/>
      <c r="Q133" s="70"/>
      <c r="R133" s="70"/>
      <c r="S133" s="70"/>
      <c r="T133" s="71"/>
      <c r="U133" s="33"/>
      <c r="V133" s="33"/>
      <c r="W133" s="33"/>
      <c r="X133" s="33"/>
      <c r="Y133" s="33"/>
      <c r="Z133" s="33"/>
      <c r="AA133" s="33"/>
      <c r="AB133" s="33"/>
      <c r="AC133" s="33"/>
      <c r="AD133" s="33"/>
      <c r="AE133" s="33"/>
      <c r="AT133" s="16" t="s">
        <v>142</v>
      </c>
      <c r="AU133" s="16" t="s">
        <v>89</v>
      </c>
    </row>
    <row r="134" spans="1:65" s="2" customFormat="1" ht="48">
      <c r="A134" s="33"/>
      <c r="B134" s="34"/>
      <c r="C134" s="35"/>
      <c r="D134" s="200" t="s">
        <v>143</v>
      </c>
      <c r="E134" s="35"/>
      <c r="F134" s="205" t="s">
        <v>154</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143</v>
      </c>
      <c r="AU134" s="16" t="s">
        <v>89</v>
      </c>
    </row>
    <row r="135" spans="1:65" s="12" customFormat="1" ht="22.8" customHeight="1">
      <c r="B135" s="170"/>
      <c r="C135" s="171"/>
      <c r="D135" s="172" t="s">
        <v>79</v>
      </c>
      <c r="E135" s="184" t="s">
        <v>155</v>
      </c>
      <c r="F135" s="184" t="s">
        <v>156</v>
      </c>
      <c r="G135" s="171"/>
      <c r="H135" s="171"/>
      <c r="I135" s="174"/>
      <c r="J135" s="185">
        <f>BK135</f>
        <v>0</v>
      </c>
      <c r="K135" s="171"/>
      <c r="L135" s="176"/>
      <c r="M135" s="177"/>
      <c r="N135" s="178"/>
      <c r="O135" s="178"/>
      <c r="P135" s="179">
        <f>SUM(P136:P137)</f>
        <v>0</v>
      </c>
      <c r="Q135" s="178"/>
      <c r="R135" s="179">
        <f>SUM(R136:R137)</f>
        <v>0</v>
      </c>
      <c r="S135" s="178"/>
      <c r="T135" s="180">
        <f>SUM(T136:T137)</f>
        <v>0</v>
      </c>
      <c r="AR135" s="181" t="s">
        <v>132</v>
      </c>
      <c r="AT135" s="182" t="s">
        <v>79</v>
      </c>
      <c r="AU135" s="182" t="s">
        <v>87</v>
      </c>
      <c r="AY135" s="181" t="s">
        <v>133</v>
      </c>
      <c r="BK135" s="183">
        <f>SUM(BK136:BK137)</f>
        <v>0</v>
      </c>
    </row>
    <row r="136" spans="1:65" s="2" customFormat="1" ht="16.5" customHeight="1">
      <c r="A136" s="33"/>
      <c r="B136" s="34"/>
      <c r="C136" s="186" t="s">
        <v>157</v>
      </c>
      <c r="D136" s="186" t="s">
        <v>136</v>
      </c>
      <c r="E136" s="187" t="s">
        <v>158</v>
      </c>
      <c r="F136" s="188" t="s">
        <v>156</v>
      </c>
      <c r="G136" s="189" t="s">
        <v>139</v>
      </c>
      <c r="H136" s="190">
        <v>1</v>
      </c>
      <c r="I136" s="191"/>
      <c r="J136" s="192">
        <f>ROUND(I136*H136,2)</f>
        <v>0</v>
      </c>
      <c r="K136" s="193"/>
      <c r="L136" s="38"/>
      <c r="M136" s="194" t="s">
        <v>1</v>
      </c>
      <c r="N136" s="195" t="s">
        <v>45</v>
      </c>
      <c r="O136" s="70"/>
      <c r="P136" s="196">
        <f>O136*H136</f>
        <v>0</v>
      </c>
      <c r="Q136" s="196">
        <v>0</v>
      </c>
      <c r="R136" s="196">
        <f>Q136*H136</f>
        <v>0</v>
      </c>
      <c r="S136" s="196">
        <v>0</v>
      </c>
      <c r="T136" s="197">
        <f>S136*H136</f>
        <v>0</v>
      </c>
      <c r="U136" s="33"/>
      <c r="V136" s="33"/>
      <c r="W136" s="33"/>
      <c r="X136" s="33"/>
      <c r="Y136" s="33"/>
      <c r="Z136" s="33"/>
      <c r="AA136" s="33"/>
      <c r="AB136" s="33"/>
      <c r="AC136" s="33"/>
      <c r="AD136" s="33"/>
      <c r="AE136" s="33"/>
      <c r="AR136" s="198" t="s">
        <v>140</v>
      </c>
      <c r="AT136" s="198" t="s">
        <v>136</v>
      </c>
      <c r="AU136" s="198" t="s">
        <v>89</v>
      </c>
      <c r="AY136" s="16" t="s">
        <v>133</v>
      </c>
      <c r="BE136" s="199">
        <f>IF(N136="základní",J136,0)</f>
        <v>0</v>
      </c>
      <c r="BF136" s="199">
        <f>IF(N136="snížená",J136,0)</f>
        <v>0</v>
      </c>
      <c r="BG136" s="199">
        <f>IF(N136="zákl. přenesená",J136,0)</f>
        <v>0</v>
      </c>
      <c r="BH136" s="199">
        <f>IF(N136="sníž. přenesená",J136,0)</f>
        <v>0</v>
      </c>
      <c r="BI136" s="199">
        <f>IF(N136="nulová",J136,0)</f>
        <v>0</v>
      </c>
      <c r="BJ136" s="16" t="s">
        <v>87</v>
      </c>
      <c r="BK136" s="199">
        <f>ROUND(I136*H136,2)</f>
        <v>0</v>
      </c>
      <c r="BL136" s="16" t="s">
        <v>140</v>
      </c>
      <c r="BM136" s="198" t="s">
        <v>159</v>
      </c>
    </row>
    <row r="137" spans="1:65" s="2" customFormat="1" ht="38.4">
      <c r="A137" s="33"/>
      <c r="B137" s="34"/>
      <c r="C137" s="35"/>
      <c r="D137" s="200" t="s">
        <v>142</v>
      </c>
      <c r="E137" s="35"/>
      <c r="F137" s="201" t="s">
        <v>160</v>
      </c>
      <c r="G137" s="35"/>
      <c r="H137" s="35"/>
      <c r="I137" s="202"/>
      <c r="J137" s="35"/>
      <c r="K137" s="35"/>
      <c r="L137" s="38"/>
      <c r="M137" s="203"/>
      <c r="N137" s="204"/>
      <c r="O137" s="70"/>
      <c r="P137" s="70"/>
      <c r="Q137" s="70"/>
      <c r="R137" s="70"/>
      <c r="S137" s="70"/>
      <c r="T137" s="71"/>
      <c r="U137" s="33"/>
      <c r="V137" s="33"/>
      <c r="W137" s="33"/>
      <c r="X137" s="33"/>
      <c r="Y137" s="33"/>
      <c r="Z137" s="33"/>
      <c r="AA137" s="33"/>
      <c r="AB137" s="33"/>
      <c r="AC137" s="33"/>
      <c r="AD137" s="33"/>
      <c r="AE137" s="33"/>
      <c r="AT137" s="16" t="s">
        <v>142</v>
      </c>
      <c r="AU137" s="16" t="s">
        <v>89</v>
      </c>
    </row>
    <row r="138" spans="1:65" s="12" customFormat="1" ht="22.8" customHeight="1">
      <c r="B138" s="170"/>
      <c r="C138" s="171"/>
      <c r="D138" s="172" t="s">
        <v>79</v>
      </c>
      <c r="E138" s="184" t="s">
        <v>161</v>
      </c>
      <c r="F138" s="184" t="s">
        <v>162</v>
      </c>
      <c r="G138" s="171"/>
      <c r="H138" s="171"/>
      <c r="I138" s="174"/>
      <c r="J138" s="185">
        <f>BK138</f>
        <v>0</v>
      </c>
      <c r="K138" s="171"/>
      <c r="L138" s="176"/>
      <c r="M138" s="177"/>
      <c r="N138" s="178"/>
      <c r="O138" s="178"/>
      <c r="P138" s="179">
        <f>SUM(P139:P145)</f>
        <v>0</v>
      </c>
      <c r="Q138" s="178"/>
      <c r="R138" s="179">
        <f>SUM(R139:R145)</f>
        <v>0</v>
      </c>
      <c r="S138" s="178"/>
      <c r="T138" s="180">
        <f>SUM(T139:T145)</f>
        <v>0</v>
      </c>
      <c r="AR138" s="181" t="s">
        <v>132</v>
      </c>
      <c r="AT138" s="182" t="s">
        <v>79</v>
      </c>
      <c r="AU138" s="182" t="s">
        <v>87</v>
      </c>
      <c r="AY138" s="181" t="s">
        <v>133</v>
      </c>
      <c r="BK138" s="183">
        <f>SUM(BK139:BK145)</f>
        <v>0</v>
      </c>
    </row>
    <row r="139" spans="1:65" s="2" customFormat="1" ht="16.5" customHeight="1">
      <c r="A139" s="33"/>
      <c r="B139" s="34"/>
      <c r="C139" s="186" t="s">
        <v>132</v>
      </c>
      <c r="D139" s="186" t="s">
        <v>136</v>
      </c>
      <c r="E139" s="187" t="s">
        <v>163</v>
      </c>
      <c r="F139" s="188" t="s">
        <v>164</v>
      </c>
      <c r="G139" s="189" t="s">
        <v>139</v>
      </c>
      <c r="H139" s="190">
        <v>1</v>
      </c>
      <c r="I139" s="191"/>
      <c r="J139" s="192">
        <f>ROUND(I139*H139,2)</f>
        <v>0</v>
      </c>
      <c r="K139" s="193"/>
      <c r="L139" s="38"/>
      <c r="M139" s="194" t="s">
        <v>1</v>
      </c>
      <c r="N139" s="195" t="s">
        <v>45</v>
      </c>
      <c r="O139" s="70"/>
      <c r="P139" s="196">
        <f>O139*H139</f>
        <v>0</v>
      </c>
      <c r="Q139" s="196">
        <v>0</v>
      </c>
      <c r="R139" s="196">
        <f>Q139*H139</f>
        <v>0</v>
      </c>
      <c r="S139" s="196">
        <v>0</v>
      </c>
      <c r="T139" s="197">
        <f>S139*H139</f>
        <v>0</v>
      </c>
      <c r="U139" s="33"/>
      <c r="V139" s="33"/>
      <c r="W139" s="33"/>
      <c r="X139" s="33"/>
      <c r="Y139" s="33"/>
      <c r="Z139" s="33"/>
      <c r="AA139" s="33"/>
      <c r="AB139" s="33"/>
      <c r="AC139" s="33"/>
      <c r="AD139" s="33"/>
      <c r="AE139" s="33"/>
      <c r="AR139" s="198" t="s">
        <v>140</v>
      </c>
      <c r="AT139" s="198" t="s">
        <v>136</v>
      </c>
      <c r="AU139" s="198" t="s">
        <v>89</v>
      </c>
      <c r="AY139" s="16" t="s">
        <v>133</v>
      </c>
      <c r="BE139" s="199">
        <f>IF(N139="základní",J139,0)</f>
        <v>0</v>
      </c>
      <c r="BF139" s="199">
        <f>IF(N139="snížená",J139,0)</f>
        <v>0</v>
      </c>
      <c r="BG139" s="199">
        <f>IF(N139="zákl. přenesená",J139,0)</f>
        <v>0</v>
      </c>
      <c r="BH139" s="199">
        <f>IF(N139="sníž. přenesená",J139,0)</f>
        <v>0</v>
      </c>
      <c r="BI139" s="199">
        <f>IF(N139="nulová",J139,0)</f>
        <v>0</v>
      </c>
      <c r="BJ139" s="16" t="s">
        <v>87</v>
      </c>
      <c r="BK139" s="199">
        <f>ROUND(I139*H139,2)</f>
        <v>0</v>
      </c>
      <c r="BL139" s="16" t="s">
        <v>140</v>
      </c>
      <c r="BM139" s="198" t="s">
        <v>165</v>
      </c>
    </row>
    <row r="140" spans="1:65" s="2" customFormat="1" ht="57.6">
      <c r="A140" s="33"/>
      <c r="B140" s="34"/>
      <c r="C140" s="35"/>
      <c r="D140" s="200" t="s">
        <v>142</v>
      </c>
      <c r="E140" s="35"/>
      <c r="F140" s="201" t="s">
        <v>166</v>
      </c>
      <c r="G140" s="35"/>
      <c r="H140" s="35"/>
      <c r="I140" s="202"/>
      <c r="J140" s="35"/>
      <c r="K140" s="35"/>
      <c r="L140" s="38"/>
      <c r="M140" s="203"/>
      <c r="N140" s="204"/>
      <c r="O140" s="70"/>
      <c r="P140" s="70"/>
      <c r="Q140" s="70"/>
      <c r="R140" s="70"/>
      <c r="S140" s="70"/>
      <c r="T140" s="71"/>
      <c r="U140" s="33"/>
      <c r="V140" s="33"/>
      <c r="W140" s="33"/>
      <c r="X140" s="33"/>
      <c r="Y140" s="33"/>
      <c r="Z140" s="33"/>
      <c r="AA140" s="33"/>
      <c r="AB140" s="33"/>
      <c r="AC140" s="33"/>
      <c r="AD140" s="33"/>
      <c r="AE140" s="33"/>
      <c r="AT140" s="16" t="s">
        <v>142</v>
      </c>
      <c r="AU140" s="16" t="s">
        <v>89</v>
      </c>
    </row>
    <row r="141" spans="1:65" s="2" customFormat="1" ht="24.15" customHeight="1">
      <c r="A141" s="33"/>
      <c r="B141" s="34"/>
      <c r="C141" s="186" t="s">
        <v>167</v>
      </c>
      <c r="D141" s="186" t="s">
        <v>136</v>
      </c>
      <c r="E141" s="187" t="s">
        <v>168</v>
      </c>
      <c r="F141" s="188" t="s">
        <v>169</v>
      </c>
      <c r="G141" s="189" t="s">
        <v>139</v>
      </c>
      <c r="H141" s="190">
        <v>1</v>
      </c>
      <c r="I141" s="191"/>
      <c r="J141" s="192">
        <f>ROUND(I141*H141,2)</f>
        <v>0</v>
      </c>
      <c r="K141" s="193"/>
      <c r="L141" s="38"/>
      <c r="M141" s="194" t="s">
        <v>1</v>
      </c>
      <c r="N141" s="195" t="s">
        <v>45</v>
      </c>
      <c r="O141" s="70"/>
      <c r="P141" s="196">
        <f>O141*H141</f>
        <v>0</v>
      </c>
      <c r="Q141" s="196">
        <v>0</v>
      </c>
      <c r="R141" s="196">
        <f>Q141*H141</f>
        <v>0</v>
      </c>
      <c r="S141" s="196">
        <v>0</v>
      </c>
      <c r="T141" s="197">
        <f>S141*H141</f>
        <v>0</v>
      </c>
      <c r="U141" s="33"/>
      <c r="V141" s="33"/>
      <c r="W141" s="33"/>
      <c r="X141" s="33"/>
      <c r="Y141" s="33"/>
      <c r="Z141" s="33"/>
      <c r="AA141" s="33"/>
      <c r="AB141" s="33"/>
      <c r="AC141" s="33"/>
      <c r="AD141" s="33"/>
      <c r="AE141" s="33"/>
      <c r="AR141" s="198" t="s">
        <v>140</v>
      </c>
      <c r="AT141" s="198" t="s">
        <v>136</v>
      </c>
      <c r="AU141" s="198" t="s">
        <v>89</v>
      </c>
      <c r="AY141" s="16" t="s">
        <v>133</v>
      </c>
      <c r="BE141" s="199">
        <f>IF(N141="základní",J141,0)</f>
        <v>0</v>
      </c>
      <c r="BF141" s="199">
        <f>IF(N141="snížená",J141,0)</f>
        <v>0</v>
      </c>
      <c r="BG141" s="199">
        <f>IF(N141="zákl. přenesená",J141,0)</f>
        <v>0</v>
      </c>
      <c r="BH141" s="199">
        <f>IF(N141="sníž. přenesená",J141,0)</f>
        <v>0</v>
      </c>
      <c r="BI141" s="199">
        <f>IF(N141="nulová",J141,0)</f>
        <v>0</v>
      </c>
      <c r="BJ141" s="16" t="s">
        <v>87</v>
      </c>
      <c r="BK141" s="199">
        <f>ROUND(I141*H141,2)</f>
        <v>0</v>
      </c>
      <c r="BL141" s="16" t="s">
        <v>140</v>
      </c>
      <c r="BM141" s="198" t="s">
        <v>170</v>
      </c>
    </row>
    <row r="142" spans="1:65" s="2" customFormat="1" ht="10.199999999999999">
      <c r="A142" s="33"/>
      <c r="B142" s="34"/>
      <c r="C142" s="35"/>
      <c r="D142" s="200" t="s">
        <v>142</v>
      </c>
      <c r="E142" s="35"/>
      <c r="F142" s="201" t="s">
        <v>169</v>
      </c>
      <c r="G142" s="35"/>
      <c r="H142" s="35"/>
      <c r="I142" s="202"/>
      <c r="J142" s="35"/>
      <c r="K142" s="35"/>
      <c r="L142" s="38"/>
      <c r="M142" s="203"/>
      <c r="N142" s="204"/>
      <c r="O142" s="70"/>
      <c r="P142" s="70"/>
      <c r="Q142" s="70"/>
      <c r="R142" s="70"/>
      <c r="S142" s="70"/>
      <c r="T142" s="71"/>
      <c r="U142" s="33"/>
      <c r="V142" s="33"/>
      <c r="W142" s="33"/>
      <c r="X142" s="33"/>
      <c r="Y142" s="33"/>
      <c r="Z142" s="33"/>
      <c r="AA142" s="33"/>
      <c r="AB142" s="33"/>
      <c r="AC142" s="33"/>
      <c r="AD142" s="33"/>
      <c r="AE142" s="33"/>
      <c r="AT142" s="16" t="s">
        <v>142</v>
      </c>
      <c r="AU142" s="16" t="s">
        <v>89</v>
      </c>
    </row>
    <row r="143" spans="1:65" s="2" customFormat="1" ht="28.8">
      <c r="A143" s="33"/>
      <c r="B143" s="34"/>
      <c r="C143" s="35"/>
      <c r="D143" s="200" t="s">
        <v>143</v>
      </c>
      <c r="E143" s="35"/>
      <c r="F143" s="205" t="s">
        <v>171</v>
      </c>
      <c r="G143" s="35"/>
      <c r="H143" s="35"/>
      <c r="I143" s="202"/>
      <c r="J143" s="35"/>
      <c r="K143" s="35"/>
      <c r="L143" s="38"/>
      <c r="M143" s="203"/>
      <c r="N143" s="204"/>
      <c r="O143" s="70"/>
      <c r="P143" s="70"/>
      <c r="Q143" s="70"/>
      <c r="R143" s="70"/>
      <c r="S143" s="70"/>
      <c r="T143" s="71"/>
      <c r="U143" s="33"/>
      <c r="V143" s="33"/>
      <c r="W143" s="33"/>
      <c r="X143" s="33"/>
      <c r="Y143" s="33"/>
      <c r="Z143" s="33"/>
      <c r="AA143" s="33"/>
      <c r="AB143" s="33"/>
      <c r="AC143" s="33"/>
      <c r="AD143" s="33"/>
      <c r="AE143" s="33"/>
      <c r="AT143" s="16" t="s">
        <v>143</v>
      </c>
      <c r="AU143" s="16" t="s">
        <v>89</v>
      </c>
    </row>
    <row r="144" spans="1:65" s="2" customFormat="1" ht="16.5" customHeight="1">
      <c r="A144" s="33"/>
      <c r="B144" s="34"/>
      <c r="C144" s="186" t="s">
        <v>172</v>
      </c>
      <c r="D144" s="186" t="s">
        <v>136</v>
      </c>
      <c r="E144" s="187" t="s">
        <v>173</v>
      </c>
      <c r="F144" s="188" t="s">
        <v>174</v>
      </c>
      <c r="G144" s="189" t="s">
        <v>139</v>
      </c>
      <c r="H144" s="190">
        <v>1</v>
      </c>
      <c r="I144" s="191"/>
      <c r="J144" s="192">
        <f>ROUND(I144*H144,2)</f>
        <v>0</v>
      </c>
      <c r="K144" s="193"/>
      <c r="L144" s="38"/>
      <c r="M144" s="194" t="s">
        <v>1</v>
      </c>
      <c r="N144" s="195" t="s">
        <v>45</v>
      </c>
      <c r="O144" s="70"/>
      <c r="P144" s="196">
        <f>O144*H144</f>
        <v>0</v>
      </c>
      <c r="Q144" s="196">
        <v>0</v>
      </c>
      <c r="R144" s="196">
        <f>Q144*H144</f>
        <v>0</v>
      </c>
      <c r="S144" s="196">
        <v>0</v>
      </c>
      <c r="T144" s="197">
        <f>S144*H144</f>
        <v>0</v>
      </c>
      <c r="U144" s="33"/>
      <c r="V144" s="33"/>
      <c r="W144" s="33"/>
      <c r="X144" s="33"/>
      <c r="Y144" s="33"/>
      <c r="Z144" s="33"/>
      <c r="AA144" s="33"/>
      <c r="AB144" s="33"/>
      <c r="AC144" s="33"/>
      <c r="AD144" s="33"/>
      <c r="AE144" s="33"/>
      <c r="AR144" s="198" t="s">
        <v>140</v>
      </c>
      <c r="AT144" s="198" t="s">
        <v>136</v>
      </c>
      <c r="AU144" s="198" t="s">
        <v>89</v>
      </c>
      <c r="AY144" s="16" t="s">
        <v>133</v>
      </c>
      <c r="BE144" s="199">
        <f>IF(N144="základní",J144,0)</f>
        <v>0</v>
      </c>
      <c r="BF144" s="199">
        <f>IF(N144="snížená",J144,0)</f>
        <v>0</v>
      </c>
      <c r="BG144" s="199">
        <f>IF(N144="zákl. přenesená",J144,0)</f>
        <v>0</v>
      </c>
      <c r="BH144" s="199">
        <f>IF(N144="sníž. přenesená",J144,0)</f>
        <v>0</v>
      </c>
      <c r="BI144" s="199">
        <f>IF(N144="nulová",J144,0)</f>
        <v>0</v>
      </c>
      <c r="BJ144" s="16" t="s">
        <v>87</v>
      </c>
      <c r="BK144" s="199">
        <f>ROUND(I144*H144,2)</f>
        <v>0</v>
      </c>
      <c r="BL144" s="16" t="s">
        <v>140</v>
      </c>
      <c r="BM144" s="198" t="s">
        <v>175</v>
      </c>
    </row>
    <row r="145" spans="1:65" s="2" customFormat="1" ht="19.2">
      <c r="A145" s="33"/>
      <c r="B145" s="34"/>
      <c r="C145" s="35"/>
      <c r="D145" s="200" t="s">
        <v>142</v>
      </c>
      <c r="E145" s="35"/>
      <c r="F145" s="201" t="s">
        <v>176</v>
      </c>
      <c r="G145" s="35"/>
      <c r="H145" s="35"/>
      <c r="I145" s="202"/>
      <c r="J145" s="35"/>
      <c r="K145" s="35"/>
      <c r="L145" s="38"/>
      <c r="M145" s="203"/>
      <c r="N145" s="204"/>
      <c r="O145" s="70"/>
      <c r="P145" s="70"/>
      <c r="Q145" s="70"/>
      <c r="R145" s="70"/>
      <c r="S145" s="70"/>
      <c r="T145" s="71"/>
      <c r="U145" s="33"/>
      <c r="V145" s="33"/>
      <c r="W145" s="33"/>
      <c r="X145" s="33"/>
      <c r="Y145" s="33"/>
      <c r="Z145" s="33"/>
      <c r="AA145" s="33"/>
      <c r="AB145" s="33"/>
      <c r="AC145" s="33"/>
      <c r="AD145" s="33"/>
      <c r="AE145" s="33"/>
      <c r="AT145" s="16" t="s">
        <v>142</v>
      </c>
      <c r="AU145" s="16" t="s">
        <v>89</v>
      </c>
    </row>
    <row r="146" spans="1:65" s="12" customFormat="1" ht="22.8" customHeight="1">
      <c r="B146" s="170"/>
      <c r="C146" s="171"/>
      <c r="D146" s="172" t="s">
        <v>79</v>
      </c>
      <c r="E146" s="184" t="s">
        <v>177</v>
      </c>
      <c r="F146" s="184" t="s">
        <v>178</v>
      </c>
      <c r="G146" s="171"/>
      <c r="H146" s="171"/>
      <c r="I146" s="174"/>
      <c r="J146" s="185">
        <f>BK146</f>
        <v>0</v>
      </c>
      <c r="K146" s="171"/>
      <c r="L146" s="176"/>
      <c r="M146" s="177"/>
      <c r="N146" s="178"/>
      <c r="O146" s="178"/>
      <c r="P146" s="179">
        <f>SUM(P147:P152)</f>
        <v>0</v>
      </c>
      <c r="Q146" s="178"/>
      <c r="R146" s="179">
        <f>SUM(R147:R152)</f>
        <v>0</v>
      </c>
      <c r="S146" s="178"/>
      <c r="T146" s="180">
        <f>SUM(T147:T152)</f>
        <v>0</v>
      </c>
      <c r="AR146" s="181" t="s">
        <v>132</v>
      </c>
      <c r="AT146" s="182" t="s">
        <v>79</v>
      </c>
      <c r="AU146" s="182" t="s">
        <v>87</v>
      </c>
      <c r="AY146" s="181" t="s">
        <v>133</v>
      </c>
      <c r="BK146" s="183">
        <f>SUM(BK147:BK152)</f>
        <v>0</v>
      </c>
    </row>
    <row r="147" spans="1:65" s="2" customFormat="1" ht="16.5" customHeight="1">
      <c r="A147" s="33"/>
      <c r="B147" s="34"/>
      <c r="C147" s="186" t="s">
        <v>179</v>
      </c>
      <c r="D147" s="186" t="s">
        <v>136</v>
      </c>
      <c r="E147" s="187" t="s">
        <v>180</v>
      </c>
      <c r="F147" s="188" t="s">
        <v>181</v>
      </c>
      <c r="G147" s="189" t="s">
        <v>139</v>
      </c>
      <c r="H147" s="190">
        <v>1</v>
      </c>
      <c r="I147" s="191"/>
      <c r="J147" s="192">
        <f>ROUND(I147*H147,2)</f>
        <v>0</v>
      </c>
      <c r="K147" s="193"/>
      <c r="L147" s="38"/>
      <c r="M147" s="194" t="s">
        <v>1</v>
      </c>
      <c r="N147" s="195" t="s">
        <v>45</v>
      </c>
      <c r="O147" s="70"/>
      <c r="P147" s="196">
        <f>O147*H147</f>
        <v>0</v>
      </c>
      <c r="Q147" s="196">
        <v>0</v>
      </c>
      <c r="R147" s="196">
        <f>Q147*H147</f>
        <v>0</v>
      </c>
      <c r="S147" s="196">
        <v>0</v>
      </c>
      <c r="T147" s="197">
        <f>S147*H147</f>
        <v>0</v>
      </c>
      <c r="U147" s="33"/>
      <c r="V147" s="33"/>
      <c r="W147" s="33"/>
      <c r="X147" s="33"/>
      <c r="Y147" s="33"/>
      <c r="Z147" s="33"/>
      <c r="AA147" s="33"/>
      <c r="AB147" s="33"/>
      <c r="AC147" s="33"/>
      <c r="AD147" s="33"/>
      <c r="AE147" s="33"/>
      <c r="AR147" s="198" t="s">
        <v>140</v>
      </c>
      <c r="AT147" s="198" t="s">
        <v>136</v>
      </c>
      <c r="AU147" s="198" t="s">
        <v>89</v>
      </c>
      <c r="AY147" s="16" t="s">
        <v>133</v>
      </c>
      <c r="BE147" s="199">
        <f>IF(N147="základní",J147,0)</f>
        <v>0</v>
      </c>
      <c r="BF147" s="199">
        <f>IF(N147="snížená",J147,0)</f>
        <v>0</v>
      </c>
      <c r="BG147" s="199">
        <f>IF(N147="zákl. přenesená",J147,0)</f>
        <v>0</v>
      </c>
      <c r="BH147" s="199">
        <f>IF(N147="sníž. přenesená",J147,0)</f>
        <v>0</v>
      </c>
      <c r="BI147" s="199">
        <f>IF(N147="nulová",J147,0)</f>
        <v>0</v>
      </c>
      <c r="BJ147" s="16" t="s">
        <v>87</v>
      </c>
      <c r="BK147" s="199">
        <f>ROUND(I147*H147,2)</f>
        <v>0</v>
      </c>
      <c r="BL147" s="16" t="s">
        <v>140</v>
      </c>
      <c r="BM147" s="198" t="s">
        <v>182</v>
      </c>
    </row>
    <row r="148" spans="1:65" s="2" customFormat="1" ht="10.199999999999999">
      <c r="A148" s="33"/>
      <c r="B148" s="34"/>
      <c r="C148" s="35"/>
      <c r="D148" s="200" t="s">
        <v>142</v>
      </c>
      <c r="E148" s="35"/>
      <c r="F148" s="201" t="s">
        <v>181</v>
      </c>
      <c r="G148" s="35"/>
      <c r="H148" s="35"/>
      <c r="I148" s="202"/>
      <c r="J148" s="35"/>
      <c r="K148" s="35"/>
      <c r="L148" s="38"/>
      <c r="M148" s="203"/>
      <c r="N148" s="204"/>
      <c r="O148" s="70"/>
      <c r="P148" s="70"/>
      <c r="Q148" s="70"/>
      <c r="R148" s="70"/>
      <c r="S148" s="70"/>
      <c r="T148" s="71"/>
      <c r="U148" s="33"/>
      <c r="V148" s="33"/>
      <c r="W148" s="33"/>
      <c r="X148" s="33"/>
      <c r="Y148" s="33"/>
      <c r="Z148" s="33"/>
      <c r="AA148" s="33"/>
      <c r="AB148" s="33"/>
      <c r="AC148" s="33"/>
      <c r="AD148" s="33"/>
      <c r="AE148" s="33"/>
      <c r="AT148" s="16" t="s">
        <v>142</v>
      </c>
      <c r="AU148" s="16" t="s">
        <v>89</v>
      </c>
    </row>
    <row r="149" spans="1:65" s="2" customFormat="1" ht="57.6">
      <c r="A149" s="33"/>
      <c r="B149" s="34"/>
      <c r="C149" s="35"/>
      <c r="D149" s="200" t="s">
        <v>143</v>
      </c>
      <c r="E149" s="35"/>
      <c r="F149" s="205" t="s">
        <v>183</v>
      </c>
      <c r="G149" s="35"/>
      <c r="H149" s="35"/>
      <c r="I149" s="202"/>
      <c r="J149" s="35"/>
      <c r="K149" s="35"/>
      <c r="L149" s="38"/>
      <c r="M149" s="203"/>
      <c r="N149" s="204"/>
      <c r="O149" s="70"/>
      <c r="P149" s="70"/>
      <c r="Q149" s="70"/>
      <c r="R149" s="70"/>
      <c r="S149" s="70"/>
      <c r="T149" s="71"/>
      <c r="U149" s="33"/>
      <c r="V149" s="33"/>
      <c r="W149" s="33"/>
      <c r="X149" s="33"/>
      <c r="Y149" s="33"/>
      <c r="Z149" s="33"/>
      <c r="AA149" s="33"/>
      <c r="AB149" s="33"/>
      <c r="AC149" s="33"/>
      <c r="AD149" s="33"/>
      <c r="AE149" s="33"/>
      <c r="AT149" s="16" t="s">
        <v>143</v>
      </c>
      <c r="AU149" s="16" t="s">
        <v>89</v>
      </c>
    </row>
    <row r="150" spans="1:65" s="2" customFormat="1" ht="21.75" customHeight="1">
      <c r="A150" s="33"/>
      <c r="B150" s="34"/>
      <c r="C150" s="186" t="s">
        <v>184</v>
      </c>
      <c r="D150" s="186" t="s">
        <v>136</v>
      </c>
      <c r="E150" s="187" t="s">
        <v>185</v>
      </c>
      <c r="F150" s="188" t="s">
        <v>186</v>
      </c>
      <c r="G150" s="189" t="s">
        <v>139</v>
      </c>
      <c r="H150" s="190">
        <v>1</v>
      </c>
      <c r="I150" s="191"/>
      <c r="J150" s="192">
        <f>ROUND(I150*H150,2)</f>
        <v>0</v>
      </c>
      <c r="K150" s="193"/>
      <c r="L150" s="38"/>
      <c r="M150" s="194" t="s">
        <v>1</v>
      </c>
      <c r="N150" s="195" t="s">
        <v>45</v>
      </c>
      <c r="O150" s="70"/>
      <c r="P150" s="196">
        <f>O150*H150</f>
        <v>0</v>
      </c>
      <c r="Q150" s="196">
        <v>0</v>
      </c>
      <c r="R150" s="196">
        <f>Q150*H150</f>
        <v>0</v>
      </c>
      <c r="S150" s="196">
        <v>0</v>
      </c>
      <c r="T150" s="197">
        <f>S150*H150</f>
        <v>0</v>
      </c>
      <c r="U150" s="33"/>
      <c r="V150" s="33"/>
      <c r="W150" s="33"/>
      <c r="X150" s="33"/>
      <c r="Y150" s="33"/>
      <c r="Z150" s="33"/>
      <c r="AA150" s="33"/>
      <c r="AB150" s="33"/>
      <c r="AC150" s="33"/>
      <c r="AD150" s="33"/>
      <c r="AE150" s="33"/>
      <c r="AR150" s="198" t="s">
        <v>140</v>
      </c>
      <c r="AT150" s="198" t="s">
        <v>136</v>
      </c>
      <c r="AU150" s="198" t="s">
        <v>89</v>
      </c>
      <c r="AY150" s="16" t="s">
        <v>133</v>
      </c>
      <c r="BE150" s="199">
        <f>IF(N150="základní",J150,0)</f>
        <v>0</v>
      </c>
      <c r="BF150" s="199">
        <f>IF(N150="snížená",J150,0)</f>
        <v>0</v>
      </c>
      <c r="BG150" s="199">
        <f>IF(N150="zákl. přenesená",J150,0)</f>
        <v>0</v>
      </c>
      <c r="BH150" s="199">
        <f>IF(N150="sníž. přenesená",J150,0)</f>
        <v>0</v>
      </c>
      <c r="BI150" s="199">
        <f>IF(N150="nulová",J150,0)</f>
        <v>0</v>
      </c>
      <c r="BJ150" s="16" t="s">
        <v>87</v>
      </c>
      <c r="BK150" s="199">
        <f>ROUND(I150*H150,2)</f>
        <v>0</v>
      </c>
      <c r="BL150" s="16" t="s">
        <v>140</v>
      </c>
      <c r="BM150" s="198" t="s">
        <v>187</v>
      </c>
    </row>
    <row r="151" spans="1:65" s="2" customFormat="1" ht="10.199999999999999">
      <c r="A151" s="33"/>
      <c r="B151" s="34"/>
      <c r="C151" s="35"/>
      <c r="D151" s="200" t="s">
        <v>142</v>
      </c>
      <c r="E151" s="35"/>
      <c r="F151" s="201" t="s">
        <v>188</v>
      </c>
      <c r="G151" s="35"/>
      <c r="H151" s="35"/>
      <c r="I151" s="202"/>
      <c r="J151" s="35"/>
      <c r="K151" s="35"/>
      <c r="L151" s="38"/>
      <c r="M151" s="203"/>
      <c r="N151" s="204"/>
      <c r="O151" s="70"/>
      <c r="P151" s="70"/>
      <c r="Q151" s="70"/>
      <c r="R151" s="70"/>
      <c r="S151" s="70"/>
      <c r="T151" s="71"/>
      <c r="U151" s="33"/>
      <c r="V151" s="33"/>
      <c r="W151" s="33"/>
      <c r="X151" s="33"/>
      <c r="Y151" s="33"/>
      <c r="Z151" s="33"/>
      <c r="AA151" s="33"/>
      <c r="AB151" s="33"/>
      <c r="AC151" s="33"/>
      <c r="AD151" s="33"/>
      <c r="AE151" s="33"/>
      <c r="AT151" s="16" t="s">
        <v>142</v>
      </c>
      <c r="AU151" s="16" t="s">
        <v>89</v>
      </c>
    </row>
    <row r="152" spans="1:65" s="2" customFormat="1" ht="48">
      <c r="A152" s="33"/>
      <c r="B152" s="34"/>
      <c r="C152" s="35"/>
      <c r="D152" s="200" t="s">
        <v>143</v>
      </c>
      <c r="E152" s="35"/>
      <c r="F152" s="205" t="s">
        <v>189</v>
      </c>
      <c r="G152" s="35"/>
      <c r="H152" s="35"/>
      <c r="I152" s="202"/>
      <c r="J152" s="35"/>
      <c r="K152" s="35"/>
      <c r="L152" s="38"/>
      <c r="M152" s="203"/>
      <c r="N152" s="204"/>
      <c r="O152" s="70"/>
      <c r="P152" s="70"/>
      <c r="Q152" s="70"/>
      <c r="R152" s="70"/>
      <c r="S152" s="70"/>
      <c r="T152" s="71"/>
      <c r="U152" s="33"/>
      <c r="V152" s="33"/>
      <c r="W152" s="33"/>
      <c r="X152" s="33"/>
      <c r="Y152" s="33"/>
      <c r="Z152" s="33"/>
      <c r="AA152" s="33"/>
      <c r="AB152" s="33"/>
      <c r="AC152" s="33"/>
      <c r="AD152" s="33"/>
      <c r="AE152" s="33"/>
      <c r="AT152" s="16" t="s">
        <v>143</v>
      </c>
      <c r="AU152" s="16" t="s">
        <v>89</v>
      </c>
    </row>
    <row r="153" spans="1:65" s="12" customFormat="1" ht="22.8" customHeight="1">
      <c r="B153" s="170"/>
      <c r="C153" s="171"/>
      <c r="D153" s="172" t="s">
        <v>79</v>
      </c>
      <c r="E153" s="184" t="s">
        <v>190</v>
      </c>
      <c r="F153" s="184" t="s">
        <v>191</v>
      </c>
      <c r="G153" s="171"/>
      <c r="H153" s="171"/>
      <c r="I153" s="174"/>
      <c r="J153" s="185">
        <f>BK153</f>
        <v>0</v>
      </c>
      <c r="K153" s="171"/>
      <c r="L153" s="176"/>
      <c r="M153" s="177"/>
      <c r="N153" s="178"/>
      <c r="O153" s="178"/>
      <c r="P153" s="179">
        <f>SUM(P154:P160)</f>
        <v>0</v>
      </c>
      <c r="Q153" s="178"/>
      <c r="R153" s="179">
        <f>SUM(R154:R160)</f>
        <v>0</v>
      </c>
      <c r="S153" s="178"/>
      <c r="T153" s="180">
        <f>SUM(T154:T160)</f>
        <v>0</v>
      </c>
      <c r="AR153" s="181" t="s">
        <v>132</v>
      </c>
      <c r="AT153" s="182" t="s">
        <v>79</v>
      </c>
      <c r="AU153" s="182" t="s">
        <v>87</v>
      </c>
      <c r="AY153" s="181" t="s">
        <v>133</v>
      </c>
      <c r="BK153" s="183">
        <f>SUM(BK154:BK160)</f>
        <v>0</v>
      </c>
    </row>
    <row r="154" spans="1:65" s="2" customFormat="1" ht="16.5" customHeight="1">
      <c r="A154" s="33"/>
      <c r="B154" s="34"/>
      <c r="C154" s="186" t="s">
        <v>192</v>
      </c>
      <c r="D154" s="186" t="s">
        <v>136</v>
      </c>
      <c r="E154" s="187" t="s">
        <v>193</v>
      </c>
      <c r="F154" s="188" t="s">
        <v>194</v>
      </c>
      <c r="G154" s="189" t="s">
        <v>139</v>
      </c>
      <c r="H154" s="190">
        <v>1</v>
      </c>
      <c r="I154" s="191"/>
      <c r="J154" s="192">
        <f>ROUND(I154*H154,2)</f>
        <v>0</v>
      </c>
      <c r="K154" s="193"/>
      <c r="L154" s="38"/>
      <c r="M154" s="194" t="s">
        <v>1</v>
      </c>
      <c r="N154" s="195" t="s">
        <v>45</v>
      </c>
      <c r="O154" s="70"/>
      <c r="P154" s="196">
        <f>O154*H154</f>
        <v>0</v>
      </c>
      <c r="Q154" s="196">
        <v>0</v>
      </c>
      <c r="R154" s="196">
        <f>Q154*H154</f>
        <v>0</v>
      </c>
      <c r="S154" s="196">
        <v>0</v>
      </c>
      <c r="T154" s="197">
        <f>S154*H154</f>
        <v>0</v>
      </c>
      <c r="U154" s="33"/>
      <c r="V154" s="33"/>
      <c r="W154" s="33"/>
      <c r="X154" s="33"/>
      <c r="Y154" s="33"/>
      <c r="Z154" s="33"/>
      <c r="AA154" s="33"/>
      <c r="AB154" s="33"/>
      <c r="AC154" s="33"/>
      <c r="AD154" s="33"/>
      <c r="AE154" s="33"/>
      <c r="AR154" s="198" t="s">
        <v>140</v>
      </c>
      <c r="AT154" s="198" t="s">
        <v>136</v>
      </c>
      <c r="AU154" s="198" t="s">
        <v>89</v>
      </c>
      <c r="AY154" s="16" t="s">
        <v>133</v>
      </c>
      <c r="BE154" s="199">
        <f>IF(N154="základní",J154,0)</f>
        <v>0</v>
      </c>
      <c r="BF154" s="199">
        <f>IF(N154="snížená",J154,0)</f>
        <v>0</v>
      </c>
      <c r="BG154" s="199">
        <f>IF(N154="zákl. přenesená",J154,0)</f>
        <v>0</v>
      </c>
      <c r="BH154" s="199">
        <f>IF(N154="sníž. přenesená",J154,0)</f>
        <v>0</v>
      </c>
      <c r="BI154" s="199">
        <f>IF(N154="nulová",J154,0)</f>
        <v>0</v>
      </c>
      <c r="BJ154" s="16" t="s">
        <v>87</v>
      </c>
      <c r="BK154" s="199">
        <f>ROUND(I154*H154,2)</f>
        <v>0</v>
      </c>
      <c r="BL154" s="16" t="s">
        <v>140</v>
      </c>
      <c r="BM154" s="198" t="s">
        <v>195</v>
      </c>
    </row>
    <row r="155" spans="1:65" s="2" customFormat="1" ht="10.199999999999999">
      <c r="A155" s="33"/>
      <c r="B155" s="34"/>
      <c r="C155" s="35"/>
      <c r="D155" s="200" t="s">
        <v>142</v>
      </c>
      <c r="E155" s="35"/>
      <c r="F155" s="201" t="s">
        <v>194</v>
      </c>
      <c r="G155" s="35"/>
      <c r="H155" s="35"/>
      <c r="I155" s="202"/>
      <c r="J155" s="35"/>
      <c r="K155" s="35"/>
      <c r="L155" s="38"/>
      <c r="M155" s="203"/>
      <c r="N155" s="204"/>
      <c r="O155" s="70"/>
      <c r="P155" s="70"/>
      <c r="Q155" s="70"/>
      <c r="R155" s="70"/>
      <c r="S155" s="70"/>
      <c r="T155" s="71"/>
      <c r="U155" s="33"/>
      <c r="V155" s="33"/>
      <c r="W155" s="33"/>
      <c r="X155" s="33"/>
      <c r="Y155" s="33"/>
      <c r="Z155" s="33"/>
      <c r="AA155" s="33"/>
      <c r="AB155" s="33"/>
      <c r="AC155" s="33"/>
      <c r="AD155" s="33"/>
      <c r="AE155" s="33"/>
      <c r="AT155" s="16" t="s">
        <v>142</v>
      </c>
      <c r="AU155" s="16" t="s">
        <v>89</v>
      </c>
    </row>
    <row r="156" spans="1:65" s="2" customFormat="1" ht="67.2">
      <c r="A156" s="33"/>
      <c r="B156" s="34"/>
      <c r="C156" s="35"/>
      <c r="D156" s="200" t="s">
        <v>143</v>
      </c>
      <c r="E156" s="35"/>
      <c r="F156" s="205" t="s">
        <v>196</v>
      </c>
      <c r="G156" s="35"/>
      <c r="H156" s="35"/>
      <c r="I156" s="202"/>
      <c r="J156" s="35"/>
      <c r="K156" s="35"/>
      <c r="L156" s="38"/>
      <c r="M156" s="203"/>
      <c r="N156" s="204"/>
      <c r="O156" s="70"/>
      <c r="P156" s="70"/>
      <c r="Q156" s="70"/>
      <c r="R156" s="70"/>
      <c r="S156" s="70"/>
      <c r="T156" s="71"/>
      <c r="U156" s="33"/>
      <c r="V156" s="33"/>
      <c r="W156" s="33"/>
      <c r="X156" s="33"/>
      <c r="Y156" s="33"/>
      <c r="Z156" s="33"/>
      <c r="AA156" s="33"/>
      <c r="AB156" s="33"/>
      <c r="AC156" s="33"/>
      <c r="AD156" s="33"/>
      <c r="AE156" s="33"/>
      <c r="AT156" s="16" t="s">
        <v>143</v>
      </c>
      <c r="AU156" s="16" t="s">
        <v>89</v>
      </c>
    </row>
    <row r="157" spans="1:65" s="13" customFormat="1" ht="10.199999999999999">
      <c r="B157" s="206"/>
      <c r="C157" s="207"/>
      <c r="D157" s="200" t="s">
        <v>197</v>
      </c>
      <c r="E157" s="208" t="s">
        <v>1</v>
      </c>
      <c r="F157" s="209" t="s">
        <v>198</v>
      </c>
      <c r="G157" s="207"/>
      <c r="H157" s="210">
        <v>1</v>
      </c>
      <c r="I157" s="211"/>
      <c r="J157" s="207"/>
      <c r="K157" s="207"/>
      <c r="L157" s="212"/>
      <c r="M157" s="213"/>
      <c r="N157" s="214"/>
      <c r="O157" s="214"/>
      <c r="P157" s="214"/>
      <c r="Q157" s="214"/>
      <c r="R157" s="214"/>
      <c r="S157" s="214"/>
      <c r="T157" s="215"/>
      <c r="AT157" s="216" t="s">
        <v>197</v>
      </c>
      <c r="AU157" s="216" t="s">
        <v>89</v>
      </c>
      <c r="AV157" s="13" t="s">
        <v>89</v>
      </c>
      <c r="AW157" s="13" t="s">
        <v>36</v>
      </c>
      <c r="AX157" s="13" t="s">
        <v>87</v>
      </c>
      <c r="AY157" s="216" t="s">
        <v>133</v>
      </c>
    </row>
    <row r="158" spans="1:65" s="2" customFormat="1" ht="16.5" customHeight="1">
      <c r="A158" s="33"/>
      <c r="B158" s="34"/>
      <c r="C158" s="186" t="s">
        <v>199</v>
      </c>
      <c r="D158" s="186" t="s">
        <v>136</v>
      </c>
      <c r="E158" s="187" t="s">
        <v>200</v>
      </c>
      <c r="F158" s="188" t="s">
        <v>201</v>
      </c>
      <c r="G158" s="189" t="s">
        <v>139</v>
      </c>
      <c r="H158" s="190">
        <v>1</v>
      </c>
      <c r="I158" s="191"/>
      <c r="J158" s="192">
        <f>ROUND(I158*H158,2)</f>
        <v>0</v>
      </c>
      <c r="K158" s="193"/>
      <c r="L158" s="38"/>
      <c r="M158" s="194" t="s">
        <v>1</v>
      </c>
      <c r="N158" s="195" t="s">
        <v>45</v>
      </c>
      <c r="O158" s="70"/>
      <c r="P158" s="196">
        <f>O158*H158</f>
        <v>0</v>
      </c>
      <c r="Q158" s="196">
        <v>0</v>
      </c>
      <c r="R158" s="196">
        <f>Q158*H158</f>
        <v>0</v>
      </c>
      <c r="S158" s="196">
        <v>0</v>
      </c>
      <c r="T158" s="197">
        <f>S158*H158</f>
        <v>0</v>
      </c>
      <c r="U158" s="33"/>
      <c r="V158" s="33"/>
      <c r="W158" s="33"/>
      <c r="X158" s="33"/>
      <c r="Y158" s="33"/>
      <c r="Z158" s="33"/>
      <c r="AA158" s="33"/>
      <c r="AB158" s="33"/>
      <c r="AC158" s="33"/>
      <c r="AD158" s="33"/>
      <c r="AE158" s="33"/>
      <c r="AR158" s="198" t="s">
        <v>140</v>
      </c>
      <c r="AT158" s="198" t="s">
        <v>136</v>
      </c>
      <c r="AU158" s="198" t="s">
        <v>89</v>
      </c>
      <c r="AY158" s="16" t="s">
        <v>133</v>
      </c>
      <c r="BE158" s="199">
        <f>IF(N158="základní",J158,0)</f>
        <v>0</v>
      </c>
      <c r="BF158" s="199">
        <f>IF(N158="snížená",J158,0)</f>
        <v>0</v>
      </c>
      <c r="BG158" s="199">
        <f>IF(N158="zákl. přenesená",J158,0)</f>
        <v>0</v>
      </c>
      <c r="BH158" s="199">
        <f>IF(N158="sníž. přenesená",J158,0)</f>
        <v>0</v>
      </c>
      <c r="BI158" s="199">
        <f>IF(N158="nulová",J158,0)</f>
        <v>0</v>
      </c>
      <c r="BJ158" s="16" t="s">
        <v>87</v>
      </c>
      <c r="BK158" s="199">
        <f>ROUND(I158*H158,2)</f>
        <v>0</v>
      </c>
      <c r="BL158" s="16" t="s">
        <v>140</v>
      </c>
      <c r="BM158" s="198" t="s">
        <v>202</v>
      </c>
    </row>
    <row r="159" spans="1:65" s="2" customFormat="1" ht="10.199999999999999">
      <c r="A159" s="33"/>
      <c r="B159" s="34"/>
      <c r="C159" s="35"/>
      <c r="D159" s="200" t="s">
        <v>142</v>
      </c>
      <c r="E159" s="35"/>
      <c r="F159" s="201" t="s">
        <v>201</v>
      </c>
      <c r="G159" s="35"/>
      <c r="H159" s="35"/>
      <c r="I159" s="202"/>
      <c r="J159" s="35"/>
      <c r="K159" s="35"/>
      <c r="L159" s="38"/>
      <c r="M159" s="203"/>
      <c r="N159" s="204"/>
      <c r="O159" s="70"/>
      <c r="P159" s="70"/>
      <c r="Q159" s="70"/>
      <c r="R159" s="70"/>
      <c r="S159" s="70"/>
      <c r="T159" s="71"/>
      <c r="U159" s="33"/>
      <c r="V159" s="33"/>
      <c r="W159" s="33"/>
      <c r="X159" s="33"/>
      <c r="Y159" s="33"/>
      <c r="Z159" s="33"/>
      <c r="AA159" s="33"/>
      <c r="AB159" s="33"/>
      <c r="AC159" s="33"/>
      <c r="AD159" s="33"/>
      <c r="AE159" s="33"/>
      <c r="AT159" s="16" t="s">
        <v>142</v>
      </c>
      <c r="AU159" s="16" t="s">
        <v>89</v>
      </c>
    </row>
    <row r="160" spans="1:65" s="2" customFormat="1" ht="105.6">
      <c r="A160" s="33"/>
      <c r="B160" s="34"/>
      <c r="C160" s="35"/>
      <c r="D160" s="200" t="s">
        <v>143</v>
      </c>
      <c r="E160" s="35"/>
      <c r="F160" s="205" t="s">
        <v>203</v>
      </c>
      <c r="G160" s="35"/>
      <c r="H160" s="35"/>
      <c r="I160" s="202"/>
      <c r="J160" s="35"/>
      <c r="K160" s="35"/>
      <c r="L160" s="38"/>
      <c r="M160" s="203"/>
      <c r="N160" s="204"/>
      <c r="O160" s="70"/>
      <c r="P160" s="70"/>
      <c r="Q160" s="70"/>
      <c r="R160" s="70"/>
      <c r="S160" s="70"/>
      <c r="T160" s="71"/>
      <c r="U160" s="33"/>
      <c r="V160" s="33"/>
      <c r="W160" s="33"/>
      <c r="X160" s="33"/>
      <c r="Y160" s="33"/>
      <c r="Z160" s="33"/>
      <c r="AA160" s="33"/>
      <c r="AB160" s="33"/>
      <c r="AC160" s="33"/>
      <c r="AD160" s="33"/>
      <c r="AE160" s="33"/>
      <c r="AT160" s="16" t="s">
        <v>143</v>
      </c>
      <c r="AU160" s="16" t="s">
        <v>89</v>
      </c>
    </row>
    <row r="161" spans="1:65" s="12" customFormat="1" ht="22.8" customHeight="1">
      <c r="B161" s="170"/>
      <c r="C161" s="171"/>
      <c r="D161" s="172" t="s">
        <v>79</v>
      </c>
      <c r="E161" s="184" t="s">
        <v>204</v>
      </c>
      <c r="F161" s="184" t="s">
        <v>205</v>
      </c>
      <c r="G161" s="171"/>
      <c r="H161" s="171"/>
      <c r="I161" s="174"/>
      <c r="J161" s="185">
        <f>BK161</f>
        <v>0</v>
      </c>
      <c r="K161" s="171"/>
      <c r="L161" s="176"/>
      <c r="M161" s="177"/>
      <c r="N161" s="178"/>
      <c r="O161" s="178"/>
      <c r="P161" s="179">
        <f>SUM(P162:P164)</f>
        <v>0</v>
      </c>
      <c r="Q161" s="178"/>
      <c r="R161" s="179">
        <f>SUM(R162:R164)</f>
        <v>0</v>
      </c>
      <c r="S161" s="178"/>
      <c r="T161" s="180">
        <f>SUM(T162:T164)</f>
        <v>0</v>
      </c>
      <c r="AR161" s="181" t="s">
        <v>132</v>
      </c>
      <c r="AT161" s="182" t="s">
        <v>79</v>
      </c>
      <c r="AU161" s="182" t="s">
        <v>87</v>
      </c>
      <c r="AY161" s="181" t="s">
        <v>133</v>
      </c>
      <c r="BK161" s="183">
        <f>SUM(BK162:BK164)</f>
        <v>0</v>
      </c>
    </row>
    <row r="162" spans="1:65" s="2" customFormat="1" ht="24.15" customHeight="1">
      <c r="A162" s="33"/>
      <c r="B162" s="34"/>
      <c r="C162" s="186" t="s">
        <v>206</v>
      </c>
      <c r="D162" s="186" t="s">
        <v>136</v>
      </c>
      <c r="E162" s="187" t="s">
        <v>207</v>
      </c>
      <c r="F162" s="188" t="s">
        <v>208</v>
      </c>
      <c r="G162" s="189" t="s">
        <v>139</v>
      </c>
      <c r="H162" s="190">
        <v>1</v>
      </c>
      <c r="I162" s="191"/>
      <c r="J162" s="192">
        <f>ROUND(I162*H162,2)</f>
        <v>0</v>
      </c>
      <c r="K162" s="193"/>
      <c r="L162" s="38"/>
      <c r="M162" s="194" t="s">
        <v>1</v>
      </c>
      <c r="N162" s="195" t="s">
        <v>45</v>
      </c>
      <c r="O162" s="70"/>
      <c r="P162" s="196">
        <f>O162*H162</f>
        <v>0</v>
      </c>
      <c r="Q162" s="196">
        <v>0</v>
      </c>
      <c r="R162" s="196">
        <f>Q162*H162</f>
        <v>0</v>
      </c>
      <c r="S162" s="196">
        <v>0</v>
      </c>
      <c r="T162" s="197">
        <f>S162*H162</f>
        <v>0</v>
      </c>
      <c r="U162" s="33"/>
      <c r="V162" s="33"/>
      <c r="W162" s="33"/>
      <c r="X162" s="33"/>
      <c r="Y162" s="33"/>
      <c r="Z162" s="33"/>
      <c r="AA162" s="33"/>
      <c r="AB162" s="33"/>
      <c r="AC162" s="33"/>
      <c r="AD162" s="33"/>
      <c r="AE162" s="33"/>
      <c r="AR162" s="198" t="s">
        <v>140</v>
      </c>
      <c r="AT162" s="198" t="s">
        <v>136</v>
      </c>
      <c r="AU162" s="198" t="s">
        <v>89</v>
      </c>
      <c r="AY162" s="16" t="s">
        <v>133</v>
      </c>
      <c r="BE162" s="199">
        <f>IF(N162="základní",J162,0)</f>
        <v>0</v>
      </c>
      <c r="BF162" s="199">
        <f>IF(N162="snížená",J162,0)</f>
        <v>0</v>
      </c>
      <c r="BG162" s="199">
        <f>IF(N162="zákl. přenesená",J162,0)</f>
        <v>0</v>
      </c>
      <c r="BH162" s="199">
        <f>IF(N162="sníž. přenesená",J162,0)</f>
        <v>0</v>
      </c>
      <c r="BI162" s="199">
        <f>IF(N162="nulová",J162,0)</f>
        <v>0</v>
      </c>
      <c r="BJ162" s="16" t="s">
        <v>87</v>
      </c>
      <c r="BK162" s="199">
        <f>ROUND(I162*H162,2)</f>
        <v>0</v>
      </c>
      <c r="BL162" s="16" t="s">
        <v>140</v>
      </c>
      <c r="BM162" s="198" t="s">
        <v>209</v>
      </c>
    </row>
    <row r="163" spans="1:65" s="2" customFormat="1" ht="19.2">
      <c r="A163" s="33"/>
      <c r="B163" s="34"/>
      <c r="C163" s="35"/>
      <c r="D163" s="200" t="s">
        <v>142</v>
      </c>
      <c r="E163" s="35"/>
      <c r="F163" s="201" t="s">
        <v>210</v>
      </c>
      <c r="G163" s="35"/>
      <c r="H163" s="35"/>
      <c r="I163" s="202"/>
      <c r="J163" s="35"/>
      <c r="K163" s="35"/>
      <c r="L163" s="38"/>
      <c r="M163" s="203"/>
      <c r="N163" s="204"/>
      <c r="O163" s="70"/>
      <c r="P163" s="70"/>
      <c r="Q163" s="70"/>
      <c r="R163" s="70"/>
      <c r="S163" s="70"/>
      <c r="T163" s="71"/>
      <c r="U163" s="33"/>
      <c r="V163" s="33"/>
      <c r="W163" s="33"/>
      <c r="X163" s="33"/>
      <c r="Y163" s="33"/>
      <c r="Z163" s="33"/>
      <c r="AA163" s="33"/>
      <c r="AB163" s="33"/>
      <c r="AC163" s="33"/>
      <c r="AD163" s="33"/>
      <c r="AE163" s="33"/>
      <c r="AT163" s="16" t="s">
        <v>142</v>
      </c>
      <c r="AU163" s="16" t="s">
        <v>89</v>
      </c>
    </row>
    <row r="164" spans="1:65" s="2" customFormat="1" ht="163.19999999999999">
      <c r="A164" s="33"/>
      <c r="B164" s="34"/>
      <c r="C164" s="35"/>
      <c r="D164" s="200" t="s">
        <v>143</v>
      </c>
      <c r="E164" s="35"/>
      <c r="F164" s="205" t="s">
        <v>211</v>
      </c>
      <c r="G164" s="35"/>
      <c r="H164" s="35"/>
      <c r="I164" s="202"/>
      <c r="J164" s="35"/>
      <c r="K164" s="35"/>
      <c r="L164" s="38"/>
      <c r="M164" s="217"/>
      <c r="N164" s="218"/>
      <c r="O164" s="219"/>
      <c r="P164" s="219"/>
      <c r="Q164" s="219"/>
      <c r="R164" s="219"/>
      <c r="S164" s="219"/>
      <c r="T164" s="220"/>
      <c r="U164" s="33"/>
      <c r="V164" s="33"/>
      <c r="W164" s="33"/>
      <c r="X164" s="33"/>
      <c r="Y164" s="33"/>
      <c r="Z164" s="33"/>
      <c r="AA164" s="33"/>
      <c r="AB164" s="33"/>
      <c r="AC164" s="33"/>
      <c r="AD164" s="33"/>
      <c r="AE164" s="33"/>
      <c r="AT164" s="16" t="s">
        <v>143</v>
      </c>
      <c r="AU164" s="16" t="s">
        <v>89</v>
      </c>
    </row>
    <row r="165" spans="1:65" s="2" customFormat="1" ht="6.9" customHeight="1">
      <c r="A165" s="33"/>
      <c r="B165" s="53"/>
      <c r="C165" s="54"/>
      <c r="D165" s="54"/>
      <c r="E165" s="54"/>
      <c r="F165" s="54"/>
      <c r="G165" s="54"/>
      <c r="H165" s="54"/>
      <c r="I165" s="54"/>
      <c r="J165" s="54"/>
      <c r="K165" s="54"/>
      <c r="L165" s="38"/>
      <c r="M165" s="33"/>
      <c r="O165" s="33"/>
      <c r="P165" s="33"/>
      <c r="Q165" s="33"/>
      <c r="R165" s="33"/>
      <c r="S165" s="33"/>
      <c r="T165" s="33"/>
      <c r="U165" s="33"/>
      <c r="V165" s="33"/>
      <c r="W165" s="33"/>
      <c r="X165" s="33"/>
      <c r="Y165" s="33"/>
      <c r="Z165" s="33"/>
      <c r="AA165" s="33"/>
      <c r="AB165" s="33"/>
      <c r="AC165" s="33"/>
      <c r="AD165" s="33"/>
      <c r="AE165" s="33"/>
    </row>
  </sheetData>
  <sheetProtection algorithmName="SHA-512" hashValue="/jj6ji/SP+pUrfSd4H841YqOQPQ31bDfImY8HF5xn+jg0bLRjWf6LBDMnt+pmbdzro6psZPVgeo3yulaJ3f3Ug==" saltValue="fJc2rhCMPpvlJigUz6WG3LS+MkSstoRS6aSuvryFQp8GCPYDvfqyhLCteSrzCvZcusXxgpZFIT0FVxNai/Jn/A==" spinCount="100000" sheet="1" objects="1" scenarios="1" formatColumns="0" formatRows="0" autoFilter="0"/>
  <autoFilter ref="C122:K164" xr:uid="{00000000-0009-0000-0000-000001000000}"/>
  <mergeCells count="9">
    <mergeCell ref="E87:H87"/>
    <mergeCell ref="E113:H113"/>
    <mergeCell ref="E115:H115"/>
    <mergeCell ref="L2:V2"/>
    <mergeCell ref="E7:H7"/>
    <mergeCell ref="E9:H9"/>
    <mergeCell ref="E18:H18"/>
    <mergeCell ref="E27:H27"/>
    <mergeCell ref="E85:H85"/>
  </mergeCells>
  <pageMargins left="0.59055118110236227" right="0.59055118110236227" top="0.59055118110236227" bottom="0.39370078740157483" header="0" footer="0"/>
  <pageSetup paperSize="9" scale="86" fitToHeight="10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89"/>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3"/>
      <c r="M2" s="283"/>
      <c r="N2" s="283"/>
      <c r="O2" s="283"/>
      <c r="P2" s="283"/>
      <c r="Q2" s="283"/>
      <c r="R2" s="283"/>
      <c r="S2" s="283"/>
      <c r="T2" s="283"/>
      <c r="U2" s="283"/>
      <c r="V2" s="283"/>
      <c r="AT2" s="16" t="s">
        <v>93</v>
      </c>
    </row>
    <row r="3" spans="1:46" s="1" customFormat="1" ht="6.9" hidden="1" customHeight="1">
      <c r="B3" s="107"/>
      <c r="C3" s="108"/>
      <c r="D3" s="108"/>
      <c r="E3" s="108"/>
      <c r="F3" s="108"/>
      <c r="G3" s="108"/>
      <c r="H3" s="108"/>
      <c r="I3" s="108"/>
      <c r="J3" s="108"/>
      <c r="K3" s="108"/>
      <c r="L3" s="19"/>
      <c r="AT3" s="16" t="s">
        <v>89</v>
      </c>
    </row>
    <row r="4" spans="1:46" s="1" customFormat="1" ht="24.9" hidden="1" customHeight="1">
      <c r="B4" s="19"/>
      <c r="D4" s="109" t="s">
        <v>102</v>
      </c>
      <c r="L4" s="19"/>
      <c r="M4" s="110" t="s">
        <v>10</v>
      </c>
      <c r="AT4" s="16" t="s">
        <v>4</v>
      </c>
    </row>
    <row r="5" spans="1:46" s="1" customFormat="1" ht="6.9" hidden="1" customHeight="1">
      <c r="B5" s="19"/>
      <c r="L5" s="19"/>
    </row>
    <row r="6" spans="1:46" s="1" customFormat="1" ht="12" hidden="1" customHeight="1">
      <c r="B6" s="19"/>
      <c r="D6" s="111" t="s">
        <v>16</v>
      </c>
      <c r="L6" s="19"/>
    </row>
    <row r="7" spans="1:46" s="1" customFormat="1" ht="26.25" hidden="1" customHeight="1">
      <c r="B7" s="19"/>
      <c r="E7" s="284" t="str">
        <f>'Rekapitulace stavby'!K6</f>
        <v>VD Kamýk - oprava povrchových ochran a konstrukce segmentového uzávěru</v>
      </c>
      <c r="F7" s="285"/>
      <c r="G7" s="285"/>
      <c r="H7" s="285"/>
      <c r="L7" s="19"/>
    </row>
    <row r="8" spans="1:46" s="2" customFormat="1" ht="12" hidden="1" customHeight="1">
      <c r="A8" s="33"/>
      <c r="B8" s="38"/>
      <c r="C8" s="33"/>
      <c r="D8" s="111" t="s">
        <v>103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6" t="s">
        <v>212</v>
      </c>
      <c r="F9" s="287"/>
      <c r="G9" s="287"/>
      <c r="H9" s="287"/>
      <c r="I9" s="33"/>
      <c r="J9" s="33"/>
      <c r="K9" s="33"/>
      <c r="L9" s="50"/>
      <c r="S9" s="33"/>
      <c r="T9" s="33"/>
      <c r="U9" s="33"/>
      <c r="V9" s="33"/>
      <c r="W9" s="33"/>
      <c r="X9" s="33"/>
      <c r="Y9" s="33"/>
      <c r="Z9" s="33"/>
      <c r="AA9" s="33"/>
      <c r="AB9" s="33"/>
      <c r="AC9" s="33"/>
      <c r="AD9" s="33"/>
      <c r="AE9" s="33"/>
    </row>
    <row r="10" spans="1:46" s="2" customFormat="1" ht="10.199999999999999"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94</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21</v>
      </c>
      <c r="E12" s="33"/>
      <c r="F12" s="112" t="s">
        <v>22</v>
      </c>
      <c r="G12" s="33"/>
      <c r="H12" s="33"/>
      <c r="I12" s="111" t="s">
        <v>23</v>
      </c>
      <c r="J12" s="113" t="str">
        <f>'Rekapitulace stavby'!AN8</f>
        <v>23. 3. 2022</v>
      </c>
      <c r="K12" s="33"/>
      <c r="L12" s="50"/>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25</v>
      </c>
      <c r="E14" s="33"/>
      <c r="F14" s="33"/>
      <c r="G14" s="33"/>
      <c r="H14" s="33"/>
      <c r="I14" s="111" t="s">
        <v>26</v>
      </c>
      <c r="J14" s="112" t="s">
        <v>27</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28</v>
      </c>
      <c r="F15" s="33"/>
      <c r="G15" s="33"/>
      <c r="H15" s="33"/>
      <c r="I15" s="111" t="s">
        <v>29</v>
      </c>
      <c r="J15" s="112" t="s">
        <v>30</v>
      </c>
      <c r="K15" s="33"/>
      <c r="L15" s="50"/>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31</v>
      </c>
      <c r="E17" s="33"/>
      <c r="F17" s="33"/>
      <c r="G17" s="33"/>
      <c r="H17" s="33"/>
      <c r="I17" s="111" t="s">
        <v>26</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8" t="str">
        <f>'Rekapitulace stavby'!E14</f>
        <v>Vyplň údaj</v>
      </c>
      <c r="F18" s="289"/>
      <c r="G18" s="289"/>
      <c r="H18" s="289"/>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33</v>
      </c>
      <c r="E20" s="33"/>
      <c r="F20" s="33"/>
      <c r="G20" s="33"/>
      <c r="H20" s="33"/>
      <c r="I20" s="111" t="s">
        <v>26</v>
      </c>
      <c r="J20" s="112" t="s">
        <v>34</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35</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37</v>
      </c>
      <c r="E23" s="33"/>
      <c r="F23" s="33"/>
      <c r="G23" s="33"/>
      <c r="H23" s="33"/>
      <c r="I23" s="111" t="s">
        <v>26</v>
      </c>
      <c r="J23" s="112" t="s">
        <v>34</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35</v>
      </c>
      <c r="F24" s="33"/>
      <c r="G24" s="33"/>
      <c r="H24" s="33"/>
      <c r="I24" s="111" t="s">
        <v>29</v>
      </c>
      <c r="J24" s="112" t="s">
        <v>1</v>
      </c>
      <c r="K24" s="33"/>
      <c r="L24" s="50"/>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38</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71.25" hidden="1" customHeight="1">
      <c r="A27" s="114"/>
      <c r="B27" s="115"/>
      <c r="C27" s="114"/>
      <c r="D27" s="114"/>
      <c r="E27" s="290" t="s">
        <v>39</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40</v>
      </c>
      <c r="E30" s="33"/>
      <c r="F30" s="33"/>
      <c r="G30" s="33"/>
      <c r="H30" s="33"/>
      <c r="I30" s="33"/>
      <c r="J30" s="119">
        <f>ROUND(J123, 2)</f>
        <v>0</v>
      </c>
      <c r="K30" s="33"/>
      <c r="L30" s="50"/>
      <c r="S30" s="33"/>
      <c r="T30" s="33"/>
      <c r="U30" s="33"/>
      <c r="V30" s="33"/>
      <c r="W30" s="33"/>
      <c r="X30" s="33"/>
      <c r="Y30" s="33"/>
      <c r="Z30" s="33"/>
      <c r="AA30" s="33"/>
      <c r="AB30" s="33"/>
      <c r="AC30" s="33"/>
      <c r="AD30" s="33"/>
      <c r="AE30" s="33"/>
    </row>
    <row r="31" spans="1:31" s="2" customFormat="1" ht="6.9"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hidden="1" customHeight="1">
      <c r="A32" s="33"/>
      <c r="B32" s="38"/>
      <c r="C32" s="33"/>
      <c r="D32" s="33"/>
      <c r="E32" s="33"/>
      <c r="F32" s="120" t="s">
        <v>42</v>
      </c>
      <c r="G32" s="33"/>
      <c r="H32" s="33"/>
      <c r="I32" s="120" t="s">
        <v>41</v>
      </c>
      <c r="J32" s="120" t="s">
        <v>43</v>
      </c>
      <c r="K32" s="33"/>
      <c r="L32" s="50"/>
      <c r="S32" s="33"/>
      <c r="T32" s="33"/>
      <c r="U32" s="33"/>
      <c r="V32" s="33"/>
      <c r="W32" s="33"/>
      <c r="X32" s="33"/>
      <c r="Y32" s="33"/>
      <c r="Z32" s="33"/>
      <c r="AA32" s="33"/>
      <c r="AB32" s="33"/>
      <c r="AC32" s="33"/>
      <c r="AD32" s="33"/>
      <c r="AE32" s="33"/>
    </row>
    <row r="33" spans="1:31" s="2" customFormat="1" ht="14.4" hidden="1" customHeight="1">
      <c r="A33" s="33"/>
      <c r="B33" s="38"/>
      <c r="C33" s="33"/>
      <c r="D33" s="121" t="s">
        <v>44</v>
      </c>
      <c r="E33" s="111" t="s">
        <v>45</v>
      </c>
      <c r="F33" s="122">
        <f>ROUND((SUM(BE123:BE188)),  2)</f>
        <v>0</v>
      </c>
      <c r="G33" s="33"/>
      <c r="H33" s="33"/>
      <c r="I33" s="123">
        <v>0.21</v>
      </c>
      <c r="J33" s="122">
        <f>ROUND(((SUM(BE123:BE188))*I33),  2)</f>
        <v>0</v>
      </c>
      <c r="K33" s="33"/>
      <c r="L33" s="50"/>
      <c r="S33" s="33"/>
      <c r="T33" s="33"/>
      <c r="U33" s="33"/>
      <c r="V33" s="33"/>
      <c r="W33" s="33"/>
      <c r="X33" s="33"/>
      <c r="Y33" s="33"/>
      <c r="Z33" s="33"/>
      <c r="AA33" s="33"/>
      <c r="AB33" s="33"/>
      <c r="AC33" s="33"/>
      <c r="AD33" s="33"/>
      <c r="AE33" s="33"/>
    </row>
    <row r="34" spans="1:31" s="2" customFormat="1" ht="14.4" hidden="1" customHeight="1">
      <c r="A34" s="33"/>
      <c r="B34" s="38"/>
      <c r="C34" s="33"/>
      <c r="D34" s="33"/>
      <c r="E34" s="111" t="s">
        <v>46</v>
      </c>
      <c r="F34" s="122">
        <f>ROUND((SUM(BF123:BF188)),  2)</f>
        <v>0</v>
      </c>
      <c r="G34" s="33"/>
      <c r="H34" s="33"/>
      <c r="I34" s="123">
        <v>0.15</v>
      </c>
      <c r="J34" s="122">
        <f>ROUND(((SUM(BF123:BF188))*I34),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47</v>
      </c>
      <c r="F35" s="122">
        <f>ROUND((SUM(BG123:BG188)),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48</v>
      </c>
      <c r="F36" s="122">
        <f>ROUND((SUM(BH123:BH188)),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49</v>
      </c>
      <c r="F37" s="122">
        <f>ROUND((SUM(BI123:BI188)),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50</v>
      </c>
      <c r="E39" s="126"/>
      <c r="F39" s="126"/>
      <c r="G39" s="127" t="s">
        <v>51</v>
      </c>
      <c r="H39" s="128" t="s">
        <v>52</v>
      </c>
      <c r="I39" s="126"/>
      <c r="J39" s="129">
        <f>SUM(J30:J37)</f>
        <v>0</v>
      </c>
      <c r="K39" s="130"/>
      <c r="L39" s="50"/>
      <c r="S39" s="33"/>
      <c r="T39" s="33"/>
      <c r="U39" s="33"/>
      <c r="V39" s="33"/>
      <c r="W39" s="33"/>
      <c r="X39" s="33"/>
      <c r="Y39" s="33"/>
      <c r="Z39" s="33"/>
      <c r="AA39" s="33"/>
      <c r="AB39" s="33"/>
      <c r="AC39" s="33"/>
      <c r="AD39" s="33"/>
      <c r="AE39" s="33"/>
    </row>
    <row r="40" spans="1:31" s="2" customFormat="1" ht="14.4"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hidden="1" customHeight="1">
      <c r="B41" s="19"/>
      <c r="L41" s="19"/>
    </row>
    <row r="42" spans="1:31" s="1" customFormat="1" ht="14.4" hidden="1" customHeight="1">
      <c r="B42" s="19"/>
      <c r="L42" s="19"/>
    </row>
    <row r="43" spans="1:31" s="1" customFormat="1" ht="14.4" hidden="1" customHeight="1">
      <c r="B43" s="19"/>
      <c r="L43" s="19"/>
    </row>
    <row r="44" spans="1:31" s="1" customFormat="1" ht="14.4" hidden="1" customHeight="1">
      <c r="B44" s="19"/>
      <c r="L44" s="19"/>
    </row>
    <row r="45" spans="1:31" s="1" customFormat="1" ht="14.4" hidden="1" customHeight="1">
      <c r="B45" s="19"/>
      <c r="L45" s="19"/>
    </row>
    <row r="46" spans="1:31" s="1" customFormat="1" ht="14.4" hidden="1" customHeight="1">
      <c r="B46" s="19"/>
      <c r="L46" s="19"/>
    </row>
    <row r="47" spans="1:31" s="1" customFormat="1" ht="14.4" hidden="1" customHeight="1">
      <c r="B47" s="19"/>
      <c r="L47" s="19"/>
    </row>
    <row r="48" spans="1:31" s="1" customFormat="1" ht="14.4" hidden="1" customHeight="1">
      <c r="B48" s="19"/>
      <c r="L48" s="19"/>
    </row>
    <row r="49" spans="1:31" s="1" customFormat="1" ht="14.4" hidden="1" customHeight="1">
      <c r="B49" s="19"/>
      <c r="L49" s="19"/>
    </row>
    <row r="50" spans="1:31" s="2" customFormat="1" ht="14.4" hidden="1" customHeight="1">
      <c r="B50" s="50"/>
      <c r="D50" s="131" t="s">
        <v>53</v>
      </c>
      <c r="E50" s="132"/>
      <c r="F50" s="132"/>
      <c r="G50" s="131" t="s">
        <v>54</v>
      </c>
      <c r="H50" s="132"/>
      <c r="I50" s="132"/>
      <c r="J50" s="132"/>
      <c r="K50" s="132"/>
      <c r="L50" s="50"/>
    </row>
    <row r="51" spans="1:31" ht="10.199999999999999" hidden="1">
      <c r="B51" s="19"/>
      <c r="L51" s="19"/>
    </row>
    <row r="52" spans="1:31" ht="10.199999999999999" hidden="1">
      <c r="B52" s="19"/>
      <c r="L52" s="19"/>
    </row>
    <row r="53" spans="1:31" ht="10.199999999999999" hidden="1">
      <c r="B53" s="19"/>
      <c r="L53" s="19"/>
    </row>
    <row r="54" spans="1:31" ht="10.199999999999999" hidden="1">
      <c r="B54" s="19"/>
      <c r="L54" s="19"/>
    </row>
    <row r="55" spans="1:31" ht="10.199999999999999" hidden="1">
      <c r="B55" s="19"/>
      <c r="L55" s="19"/>
    </row>
    <row r="56" spans="1:31" ht="10.199999999999999" hidden="1">
      <c r="B56" s="19"/>
      <c r="L56" s="19"/>
    </row>
    <row r="57" spans="1:31" ht="10.199999999999999" hidden="1">
      <c r="B57" s="19"/>
      <c r="L57" s="19"/>
    </row>
    <row r="58" spans="1:31" ht="10.199999999999999" hidden="1">
      <c r="B58" s="19"/>
      <c r="L58" s="19"/>
    </row>
    <row r="59" spans="1:31" ht="10.199999999999999" hidden="1">
      <c r="B59" s="19"/>
      <c r="L59" s="19"/>
    </row>
    <row r="60" spans="1:31" ht="10.199999999999999" hidden="1">
      <c r="B60" s="19"/>
      <c r="L60" s="19"/>
    </row>
    <row r="61" spans="1:31" s="2" customFormat="1" ht="13.2" hidden="1">
      <c r="A61" s="33"/>
      <c r="B61" s="38"/>
      <c r="C61" s="33"/>
      <c r="D61" s="133" t="s">
        <v>55</v>
      </c>
      <c r="E61" s="134"/>
      <c r="F61" s="135" t="s">
        <v>56</v>
      </c>
      <c r="G61" s="133" t="s">
        <v>55</v>
      </c>
      <c r="H61" s="134"/>
      <c r="I61" s="134"/>
      <c r="J61" s="136" t="s">
        <v>56</v>
      </c>
      <c r="K61" s="134"/>
      <c r="L61" s="50"/>
      <c r="S61" s="33"/>
      <c r="T61" s="33"/>
      <c r="U61" s="33"/>
      <c r="V61" s="33"/>
      <c r="W61" s="33"/>
      <c r="X61" s="33"/>
      <c r="Y61" s="33"/>
      <c r="Z61" s="33"/>
      <c r="AA61" s="33"/>
      <c r="AB61" s="33"/>
      <c r="AC61" s="33"/>
      <c r="AD61" s="33"/>
      <c r="AE61" s="33"/>
    </row>
    <row r="62" spans="1:31" ht="10.199999999999999" hidden="1">
      <c r="B62" s="19"/>
      <c r="L62" s="19"/>
    </row>
    <row r="63" spans="1:31" ht="10.199999999999999" hidden="1">
      <c r="B63" s="19"/>
      <c r="L63" s="19"/>
    </row>
    <row r="64" spans="1:31" ht="10.199999999999999" hidden="1">
      <c r="B64" s="19"/>
      <c r="L64" s="19"/>
    </row>
    <row r="65" spans="1:31" s="2" customFormat="1" ht="13.2" hidden="1">
      <c r="A65" s="33"/>
      <c r="B65" s="38"/>
      <c r="C65" s="33"/>
      <c r="D65" s="131" t="s">
        <v>57</v>
      </c>
      <c r="E65" s="137"/>
      <c r="F65" s="137"/>
      <c r="G65" s="131" t="s">
        <v>58</v>
      </c>
      <c r="H65" s="137"/>
      <c r="I65" s="137"/>
      <c r="J65" s="137"/>
      <c r="K65" s="137"/>
      <c r="L65" s="50"/>
      <c r="S65" s="33"/>
      <c r="T65" s="33"/>
      <c r="U65" s="33"/>
      <c r="V65" s="33"/>
      <c r="W65" s="33"/>
      <c r="X65" s="33"/>
      <c r="Y65" s="33"/>
      <c r="Z65" s="33"/>
      <c r="AA65" s="33"/>
      <c r="AB65" s="33"/>
      <c r="AC65" s="33"/>
      <c r="AD65" s="33"/>
      <c r="AE65" s="33"/>
    </row>
    <row r="66" spans="1:31" ht="10.199999999999999" hidden="1">
      <c r="B66" s="19"/>
      <c r="L66" s="19"/>
    </row>
    <row r="67" spans="1:31" ht="10.199999999999999" hidden="1">
      <c r="B67" s="19"/>
      <c r="L67" s="19"/>
    </row>
    <row r="68" spans="1:31" ht="10.199999999999999" hidden="1">
      <c r="B68" s="19"/>
      <c r="L68" s="19"/>
    </row>
    <row r="69" spans="1:31" ht="10.199999999999999" hidden="1">
      <c r="B69" s="19"/>
      <c r="L69" s="19"/>
    </row>
    <row r="70" spans="1:31" ht="10.199999999999999" hidden="1">
      <c r="B70" s="19"/>
      <c r="L70" s="19"/>
    </row>
    <row r="71" spans="1:31" ht="10.199999999999999" hidden="1">
      <c r="B71" s="19"/>
      <c r="L71" s="19"/>
    </row>
    <row r="72" spans="1:31" ht="10.199999999999999" hidden="1">
      <c r="B72" s="19"/>
      <c r="L72" s="19"/>
    </row>
    <row r="73" spans="1:31" ht="10.199999999999999" hidden="1">
      <c r="B73" s="19"/>
      <c r="L73" s="19"/>
    </row>
    <row r="74" spans="1:31" ht="10.199999999999999" hidden="1">
      <c r="B74" s="19"/>
      <c r="L74" s="19"/>
    </row>
    <row r="75" spans="1:31" ht="10.199999999999999" hidden="1">
      <c r="B75" s="19"/>
      <c r="L75" s="19"/>
    </row>
    <row r="76" spans="1:31" s="2" customFormat="1" ht="13.2" hidden="1">
      <c r="A76" s="33"/>
      <c r="B76" s="38"/>
      <c r="C76" s="33"/>
      <c r="D76" s="133" t="s">
        <v>55</v>
      </c>
      <c r="E76" s="134"/>
      <c r="F76" s="135" t="s">
        <v>56</v>
      </c>
      <c r="G76" s="133" t="s">
        <v>55</v>
      </c>
      <c r="H76" s="134"/>
      <c r="I76" s="134"/>
      <c r="J76" s="136" t="s">
        <v>56</v>
      </c>
      <c r="K76" s="134"/>
      <c r="L76" s="50"/>
      <c r="S76" s="33"/>
      <c r="T76" s="33"/>
      <c r="U76" s="33"/>
      <c r="V76" s="33"/>
      <c r="W76" s="33"/>
      <c r="X76" s="33"/>
      <c r="Y76" s="33"/>
      <c r="Z76" s="33"/>
      <c r="AA76" s="33"/>
      <c r="AB76" s="33"/>
      <c r="AC76" s="33"/>
      <c r="AD76" s="33"/>
      <c r="AE76" s="33"/>
    </row>
    <row r="77" spans="1:31" s="2" customFormat="1" ht="14.4"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0.199999999999999" hidden="1"/>
    <row r="79" spans="1:31" ht="10.199999999999999" hidden="1"/>
    <row r="80" spans="1:31" ht="10.199999999999999" hidden="1"/>
    <row r="81" spans="1:47" s="2" customFormat="1" ht="6.9"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hidden="1" customHeight="1">
      <c r="A82" s="33"/>
      <c r="B82" s="34"/>
      <c r="C82" s="22" t="s">
        <v>105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91" t="str">
        <f>E7</f>
        <v>VD Kamýk - oprava povrchových ochran a konstrukce segmentového uzávěru</v>
      </c>
      <c r="F85" s="292"/>
      <c r="G85" s="292"/>
      <c r="H85" s="292"/>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103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3" t="str">
        <f>E9</f>
        <v>01 - Oprava povrchových ochran</v>
      </c>
      <c r="F87" s="293"/>
      <c r="G87" s="293"/>
      <c r="H87" s="293"/>
      <c r="I87" s="35"/>
      <c r="J87" s="35"/>
      <c r="K87" s="35"/>
      <c r="L87" s="50"/>
      <c r="S87" s="33"/>
      <c r="T87" s="33"/>
      <c r="U87" s="33"/>
      <c r="V87" s="33"/>
      <c r="W87" s="33"/>
      <c r="X87" s="33"/>
      <c r="Y87" s="33"/>
      <c r="Z87" s="33"/>
      <c r="AA87" s="33"/>
      <c r="AB87" s="33"/>
      <c r="AC87" s="33"/>
      <c r="AD87" s="33"/>
      <c r="AE87" s="33"/>
    </row>
    <row r="88" spans="1:47" s="2" customFormat="1" ht="6.9"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21</v>
      </c>
      <c r="D89" s="35"/>
      <c r="E89" s="35"/>
      <c r="F89" s="26" t="str">
        <f>F12</f>
        <v>VD Kamýk</v>
      </c>
      <c r="G89" s="35"/>
      <c r="H89" s="35"/>
      <c r="I89" s="28" t="s">
        <v>23</v>
      </c>
      <c r="J89" s="65" t="str">
        <f>IF(J12="","",J12)</f>
        <v>23. 3. 2022</v>
      </c>
      <c r="K89" s="35"/>
      <c r="L89" s="50"/>
      <c r="S89" s="33"/>
      <c r="T89" s="33"/>
      <c r="U89" s="33"/>
      <c r="V89" s="33"/>
      <c r="W89" s="33"/>
      <c r="X89" s="33"/>
      <c r="Y89" s="33"/>
      <c r="Z89" s="33"/>
      <c r="AA89" s="33"/>
      <c r="AB89" s="33"/>
      <c r="AC89" s="33"/>
      <c r="AD89" s="33"/>
      <c r="AE89" s="33"/>
    </row>
    <row r="90" spans="1:47" s="2" customFormat="1" ht="6.9"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hidden="1" customHeight="1">
      <c r="A91" s="33"/>
      <c r="B91" s="34"/>
      <c r="C91" s="28" t="s">
        <v>25</v>
      </c>
      <c r="D91" s="35"/>
      <c r="E91" s="35"/>
      <c r="F91" s="26" t="str">
        <f>E15</f>
        <v>Povodí Vltavy státní podnik</v>
      </c>
      <c r="G91" s="35"/>
      <c r="H91" s="35"/>
      <c r="I91" s="28" t="s">
        <v>33</v>
      </c>
      <c r="J91" s="31" t="str">
        <f>E21</f>
        <v>Ing. Milada Klimešová</v>
      </c>
      <c r="K91" s="35"/>
      <c r="L91" s="50"/>
      <c r="S91" s="33"/>
      <c r="T91" s="33"/>
      <c r="U91" s="33"/>
      <c r="V91" s="33"/>
      <c r="W91" s="33"/>
      <c r="X91" s="33"/>
      <c r="Y91" s="33"/>
      <c r="Z91" s="33"/>
      <c r="AA91" s="33"/>
      <c r="AB91" s="33"/>
      <c r="AC91" s="33"/>
      <c r="AD91" s="33"/>
      <c r="AE91" s="33"/>
    </row>
    <row r="92" spans="1:47" s="2" customFormat="1" ht="15.15" hidden="1" customHeight="1">
      <c r="A92" s="33"/>
      <c r="B92" s="34"/>
      <c r="C92" s="28" t="s">
        <v>31</v>
      </c>
      <c r="D92" s="35"/>
      <c r="E92" s="35"/>
      <c r="F92" s="26" t="str">
        <f>IF(E18="","",E18)</f>
        <v>Vyplň údaj</v>
      </c>
      <c r="G92" s="35"/>
      <c r="H92" s="35"/>
      <c r="I92" s="28" t="s">
        <v>37</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106</v>
      </c>
      <c r="D94" s="143"/>
      <c r="E94" s="143"/>
      <c r="F94" s="143"/>
      <c r="G94" s="143"/>
      <c r="H94" s="143"/>
      <c r="I94" s="143"/>
      <c r="J94" s="144" t="s">
        <v>107</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hidden="1" customHeight="1">
      <c r="A96" s="33"/>
      <c r="B96" s="34"/>
      <c r="C96" s="145" t="s">
        <v>108</v>
      </c>
      <c r="D96" s="35"/>
      <c r="E96" s="35"/>
      <c r="F96" s="35"/>
      <c r="G96" s="35"/>
      <c r="H96" s="35"/>
      <c r="I96" s="35"/>
      <c r="J96" s="83">
        <f>J123</f>
        <v>0</v>
      </c>
      <c r="K96" s="35"/>
      <c r="L96" s="50"/>
      <c r="S96" s="33"/>
      <c r="T96" s="33"/>
      <c r="U96" s="33"/>
      <c r="V96" s="33"/>
      <c r="W96" s="33"/>
      <c r="X96" s="33"/>
      <c r="Y96" s="33"/>
      <c r="Z96" s="33"/>
      <c r="AA96" s="33"/>
      <c r="AB96" s="33"/>
      <c r="AC96" s="33"/>
      <c r="AD96" s="33"/>
      <c r="AE96" s="33"/>
      <c r="AU96" s="16" t="s">
        <v>109</v>
      </c>
    </row>
    <row r="97" spans="1:31" s="9" customFormat="1" ht="24.9" hidden="1" customHeight="1">
      <c r="B97" s="146"/>
      <c r="C97" s="147"/>
      <c r="D97" s="148" t="s">
        <v>213</v>
      </c>
      <c r="E97" s="149"/>
      <c r="F97" s="149"/>
      <c r="G97" s="149"/>
      <c r="H97" s="149"/>
      <c r="I97" s="149"/>
      <c r="J97" s="150">
        <f>J124</f>
        <v>0</v>
      </c>
      <c r="K97" s="147"/>
      <c r="L97" s="151"/>
    </row>
    <row r="98" spans="1:31" s="10" customFormat="1" ht="19.95" hidden="1" customHeight="1">
      <c r="B98" s="152"/>
      <c r="C98" s="153"/>
      <c r="D98" s="154" t="s">
        <v>214</v>
      </c>
      <c r="E98" s="155"/>
      <c r="F98" s="155"/>
      <c r="G98" s="155"/>
      <c r="H98" s="155"/>
      <c r="I98" s="155"/>
      <c r="J98" s="156">
        <f>J128</f>
        <v>0</v>
      </c>
      <c r="K98" s="153"/>
      <c r="L98" s="157"/>
    </row>
    <row r="99" spans="1:31" s="10" customFormat="1" ht="19.95" hidden="1" customHeight="1">
      <c r="B99" s="152"/>
      <c r="C99" s="153"/>
      <c r="D99" s="154" t="s">
        <v>215</v>
      </c>
      <c r="E99" s="155"/>
      <c r="F99" s="155"/>
      <c r="G99" s="155"/>
      <c r="H99" s="155"/>
      <c r="I99" s="155"/>
      <c r="J99" s="156">
        <f>J144</f>
        <v>0</v>
      </c>
      <c r="K99" s="153"/>
      <c r="L99" s="157"/>
    </row>
    <row r="100" spans="1:31" s="10" customFormat="1" ht="19.95" hidden="1" customHeight="1">
      <c r="B100" s="152"/>
      <c r="C100" s="153"/>
      <c r="D100" s="154" t="s">
        <v>216</v>
      </c>
      <c r="E100" s="155"/>
      <c r="F100" s="155"/>
      <c r="G100" s="155"/>
      <c r="H100" s="155"/>
      <c r="I100" s="155"/>
      <c r="J100" s="156">
        <f>J152</f>
        <v>0</v>
      </c>
      <c r="K100" s="153"/>
      <c r="L100" s="157"/>
    </row>
    <row r="101" spans="1:31" s="9" customFormat="1" ht="24.9" hidden="1" customHeight="1">
      <c r="B101" s="146"/>
      <c r="C101" s="147"/>
      <c r="D101" s="148" t="s">
        <v>217</v>
      </c>
      <c r="E101" s="149"/>
      <c r="F101" s="149"/>
      <c r="G101" s="149"/>
      <c r="H101" s="149"/>
      <c r="I101" s="149"/>
      <c r="J101" s="150">
        <f>J155</f>
        <v>0</v>
      </c>
      <c r="K101" s="147"/>
      <c r="L101" s="151"/>
    </row>
    <row r="102" spans="1:31" s="10" customFormat="1" ht="19.95" hidden="1" customHeight="1">
      <c r="B102" s="152"/>
      <c r="C102" s="153"/>
      <c r="D102" s="154" t="s">
        <v>218</v>
      </c>
      <c r="E102" s="155"/>
      <c r="F102" s="155"/>
      <c r="G102" s="155"/>
      <c r="H102" s="155"/>
      <c r="I102" s="155"/>
      <c r="J102" s="156">
        <f>J156</f>
        <v>0</v>
      </c>
      <c r="K102" s="153"/>
      <c r="L102" s="157"/>
    </row>
    <row r="103" spans="1:31" s="10" customFormat="1" ht="19.95" hidden="1" customHeight="1">
      <c r="B103" s="152"/>
      <c r="C103" s="153"/>
      <c r="D103" s="154" t="s">
        <v>219</v>
      </c>
      <c r="E103" s="155"/>
      <c r="F103" s="155"/>
      <c r="G103" s="155"/>
      <c r="H103" s="155"/>
      <c r="I103" s="155"/>
      <c r="J103" s="156">
        <f>J160</f>
        <v>0</v>
      </c>
      <c r="K103" s="153"/>
      <c r="L103" s="157"/>
    </row>
    <row r="104" spans="1:31" s="2" customFormat="1" ht="21.75" hidden="1"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 hidden="1" customHeight="1">
      <c r="A105" s="33"/>
      <c r="B105" s="53"/>
      <c r="C105" s="54"/>
      <c r="D105" s="54"/>
      <c r="E105" s="54"/>
      <c r="F105" s="54"/>
      <c r="G105" s="54"/>
      <c r="H105" s="54"/>
      <c r="I105" s="54"/>
      <c r="J105" s="54"/>
      <c r="K105" s="54"/>
      <c r="L105" s="50"/>
      <c r="S105" s="33"/>
      <c r="T105" s="33"/>
      <c r="U105" s="33"/>
      <c r="V105" s="33"/>
      <c r="W105" s="33"/>
      <c r="X105" s="33"/>
      <c r="Y105" s="33"/>
      <c r="Z105" s="33"/>
      <c r="AA105" s="33"/>
      <c r="AB105" s="33"/>
      <c r="AC105" s="33"/>
      <c r="AD105" s="33"/>
      <c r="AE105" s="33"/>
    </row>
    <row r="106" spans="1:31" ht="10.199999999999999" hidden="1"/>
    <row r="107" spans="1:31" ht="10.199999999999999" hidden="1"/>
    <row r="108" spans="1:31" ht="10.199999999999999" hidden="1"/>
    <row r="109" spans="1:31" s="2" customFormat="1" ht="6.9" customHeight="1">
      <c r="A109" s="33"/>
      <c r="B109" s="55"/>
      <c r="C109" s="56"/>
      <c r="D109" s="56"/>
      <c r="E109" s="56"/>
      <c r="F109" s="56"/>
      <c r="G109" s="56"/>
      <c r="H109" s="56"/>
      <c r="I109" s="56"/>
      <c r="J109" s="56"/>
      <c r="K109" s="56"/>
      <c r="L109" s="50"/>
      <c r="S109" s="33"/>
      <c r="T109" s="33"/>
      <c r="U109" s="33"/>
      <c r="V109" s="33"/>
      <c r="W109" s="33"/>
      <c r="X109" s="33"/>
      <c r="Y109" s="33"/>
      <c r="Z109" s="33"/>
      <c r="AA109" s="33"/>
      <c r="AB109" s="33"/>
      <c r="AC109" s="33"/>
      <c r="AD109" s="33"/>
      <c r="AE109" s="33"/>
    </row>
    <row r="110" spans="1:31" s="2" customFormat="1" ht="24.9" customHeight="1">
      <c r="A110" s="33"/>
      <c r="B110" s="34"/>
      <c r="C110" s="22" t="s">
        <v>117</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6.9"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26.25" customHeight="1">
      <c r="A113" s="33"/>
      <c r="B113" s="34"/>
      <c r="C113" s="35"/>
      <c r="D113" s="35"/>
      <c r="E113" s="291" t="str">
        <f>E7</f>
        <v>VD Kamýk - oprava povrchových ochran a konstrukce segmentového uzávěru</v>
      </c>
      <c r="F113" s="292"/>
      <c r="G113" s="292"/>
      <c r="H113" s="292"/>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103</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43" t="str">
        <f>E9</f>
        <v>01 - Oprava povrchových ochran</v>
      </c>
      <c r="F115" s="293"/>
      <c r="G115" s="293"/>
      <c r="H115" s="293"/>
      <c r="I115" s="35"/>
      <c r="J115" s="35"/>
      <c r="K115" s="35"/>
      <c r="L115" s="50"/>
      <c r="S115" s="33"/>
      <c r="T115" s="33"/>
      <c r="U115" s="33"/>
      <c r="V115" s="33"/>
      <c r="W115" s="33"/>
      <c r="X115" s="33"/>
      <c r="Y115" s="33"/>
      <c r="Z115" s="33"/>
      <c r="AA115" s="33"/>
      <c r="AB115" s="33"/>
      <c r="AC115" s="33"/>
      <c r="AD115" s="33"/>
      <c r="AE115" s="33"/>
    </row>
    <row r="116" spans="1:65" s="2" customFormat="1" ht="6.9"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21</v>
      </c>
      <c r="D117" s="35"/>
      <c r="E117" s="35"/>
      <c r="F117" s="26" t="str">
        <f>F12</f>
        <v>VD Kamýk</v>
      </c>
      <c r="G117" s="35"/>
      <c r="H117" s="35"/>
      <c r="I117" s="28" t="s">
        <v>23</v>
      </c>
      <c r="J117" s="65" t="str">
        <f>IF(J12="","",J12)</f>
        <v>23. 3. 2022</v>
      </c>
      <c r="K117" s="35"/>
      <c r="L117" s="50"/>
      <c r="S117" s="33"/>
      <c r="T117" s="33"/>
      <c r="U117" s="33"/>
      <c r="V117" s="33"/>
      <c r="W117" s="33"/>
      <c r="X117" s="33"/>
      <c r="Y117" s="33"/>
      <c r="Z117" s="33"/>
      <c r="AA117" s="33"/>
      <c r="AB117" s="33"/>
      <c r="AC117" s="33"/>
      <c r="AD117" s="33"/>
      <c r="AE117" s="33"/>
    </row>
    <row r="118" spans="1:65" s="2" customFormat="1" ht="6.9"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15" customHeight="1">
      <c r="A119" s="33"/>
      <c r="B119" s="34"/>
      <c r="C119" s="28" t="s">
        <v>25</v>
      </c>
      <c r="D119" s="35"/>
      <c r="E119" s="35"/>
      <c r="F119" s="26" t="str">
        <f>E15</f>
        <v>Povodí Vltavy státní podnik</v>
      </c>
      <c r="G119" s="35"/>
      <c r="H119" s="35"/>
      <c r="I119" s="28" t="s">
        <v>33</v>
      </c>
      <c r="J119" s="31" t="str">
        <f>E21</f>
        <v>Ing. Milada Klimešová</v>
      </c>
      <c r="K119" s="35"/>
      <c r="L119" s="50"/>
      <c r="S119" s="33"/>
      <c r="T119" s="33"/>
      <c r="U119" s="33"/>
      <c r="V119" s="33"/>
      <c r="W119" s="33"/>
      <c r="X119" s="33"/>
      <c r="Y119" s="33"/>
      <c r="Z119" s="33"/>
      <c r="AA119" s="33"/>
      <c r="AB119" s="33"/>
      <c r="AC119" s="33"/>
      <c r="AD119" s="33"/>
      <c r="AE119" s="33"/>
    </row>
    <row r="120" spans="1:65" s="2" customFormat="1" ht="15.15" customHeight="1">
      <c r="A120" s="33"/>
      <c r="B120" s="34"/>
      <c r="C120" s="28" t="s">
        <v>31</v>
      </c>
      <c r="D120" s="35"/>
      <c r="E120" s="35"/>
      <c r="F120" s="26" t="str">
        <f>IF(E18="","",E18)</f>
        <v>Vyplň údaj</v>
      </c>
      <c r="G120" s="35"/>
      <c r="H120" s="35"/>
      <c r="I120" s="28" t="s">
        <v>37</v>
      </c>
      <c r="J120" s="31" t="str">
        <f>E24</f>
        <v>Ing. Milada Klimešová</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58"/>
      <c r="B122" s="159"/>
      <c r="C122" s="160" t="s">
        <v>118</v>
      </c>
      <c r="D122" s="161" t="s">
        <v>65</v>
      </c>
      <c r="E122" s="161" t="s">
        <v>61</v>
      </c>
      <c r="F122" s="161" t="s">
        <v>62</v>
      </c>
      <c r="G122" s="161" t="s">
        <v>119</v>
      </c>
      <c r="H122" s="161" t="s">
        <v>120</v>
      </c>
      <c r="I122" s="161" t="s">
        <v>121</v>
      </c>
      <c r="J122" s="162" t="s">
        <v>107</v>
      </c>
      <c r="K122" s="163" t="s">
        <v>122</v>
      </c>
      <c r="L122" s="164"/>
      <c r="M122" s="74" t="s">
        <v>1</v>
      </c>
      <c r="N122" s="75" t="s">
        <v>44</v>
      </c>
      <c r="O122" s="75" t="s">
        <v>123</v>
      </c>
      <c r="P122" s="75" t="s">
        <v>124</v>
      </c>
      <c r="Q122" s="75" t="s">
        <v>125</v>
      </c>
      <c r="R122" s="75" t="s">
        <v>126</v>
      </c>
      <c r="S122" s="75" t="s">
        <v>127</v>
      </c>
      <c r="T122" s="76" t="s">
        <v>128</v>
      </c>
      <c r="U122" s="158"/>
      <c r="V122" s="158"/>
      <c r="W122" s="158"/>
      <c r="X122" s="158"/>
      <c r="Y122" s="158"/>
      <c r="Z122" s="158"/>
      <c r="AA122" s="158"/>
      <c r="AB122" s="158"/>
      <c r="AC122" s="158"/>
      <c r="AD122" s="158"/>
      <c r="AE122" s="158"/>
    </row>
    <row r="123" spans="1:65" s="2" customFormat="1" ht="22.8" customHeight="1">
      <c r="A123" s="33"/>
      <c r="B123" s="34"/>
      <c r="C123" s="81" t="s">
        <v>129</v>
      </c>
      <c r="D123" s="35"/>
      <c r="E123" s="35"/>
      <c r="F123" s="35"/>
      <c r="G123" s="35"/>
      <c r="H123" s="35"/>
      <c r="I123" s="35"/>
      <c r="J123" s="165">
        <f>BK123</f>
        <v>0</v>
      </c>
      <c r="K123" s="35"/>
      <c r="L123" s="38"/>
      <c r="M123" s="77"/>
      <c r="N123" s="166"/>
      <c r="O123" s="78"/>
      <c r="P123" s="167">
        <f>P124+P155</f>
        <v>0</v>
      </c>
      <c r="Q123" s="78"/>
      <c r="R123" s="167">
        <f>R124+R155</f>
        <v>17.777124999999998</v>
      </c>
      <c r="S123" s="78"/>
      <c r="T123" s="168">
        <f>T124+T155</f>
        <v>0.115</v>
      </c>
      <c r="U123" s="33"/>
      <c r="V123" s="33"/>
      <c r="W123" s="33"/>
      <c r="X123" s="33"/>
      <c r="Y123" s="33"/>
      <c r="Z123" s="33"/>
      <c r="AA123" s="33"/>
      <c r="AB123" s="33"/>
      <c r="AC123" s="33"/>
      <c r="AD123" s="33"/>
      <c r="AE123" s="33"/>
      <c r="AT123" s="16" t="s">
        <v>79</v>
      </c>
      <c r="AU123" s="16" t="s">
        <v>109</v>
      </c>
      <c r="BK123" s="169">
        <f>BK124+BK155</f>
        <v>0</v>
      </c>
    </row>
    <row r="124" spans="1:65" s="12" customFormat="1" ht="25.95" customHeight="1">
      <c r="B124" s="170"/>
      <c r="C124" s="171"/>
      <c r="D124" s="172" t="s">
        <v>79</v>
      </c>
      <c r="E124" s="173" t="s">
        <v>220</v>
      </c>
      <c r="F124" s="173" t="s">
        <v>221</v>
      </c>
      <c r="G124" s="171"/>
      <c r="H124" s="171"/>
      <c r="I124" s="174"/>
      <c r="J124" s="175">
        <f>BK124</f>
        <v>0</v>
      </c>
      <c r="K124" s="171"/>
      <c r="L124" s="176"/>
      <c r="M124" s="177"/>
      <c r="N124" s="178"/>
      <c r="O124" s="178"/>
      <c r="P124" s="179">
        <f>P125+SUM(P126:P128)+P144+P152</f>
        <v>0</v>
      </c>
      <c r="Q124" s="178"/>
      <c r="R124" s="179">
        <f>R125+SUM(R126:R128)+R144+R152</f>
        <v>0</v>
      </c>
      <c r="S124" s="178"/>
      <c r="T124" s="180">
        <f>T125+SUM(T126:T128)+T144+T152</f>
        <v>0.115</v>
      </c>
      <c r="AR124" s="181" t="s">
        <v>87</v>
      </c>
      <c r="AT124" s="182" t="s">
        <v>79</v>
      </c>
      <c r="AU124" s="182" t="s">
        <v>80</v>
      </c>
      <c r="AY124" s="181" t="s">
        <v>133</v>
      </c>
      <c r="BK124" s="183">
        <f>BK125+SUM(BK126:BK128)+BK144+BK152</f>
        <v>0</v>
      </c>
    </row>
    <row r="125" spans="1:65" s="2" customFormat="1" ht="16.5" customHeight="1">
      <c r="A125" s="33"/>
      <c r="B125" s="34"/>
      <c r="C125" s="186" t="s">
        <v>87</v>
      </c>
      <c r="D125" s="186" t="s">
        <v>136</v>
      </c>
      <c r="E125" s="187" t="s">
        <v>222</v>
      </c>
      <c r="F125" s="188" t="s">
        <v>223</v>
      </c>
      <c r="G125" s="189" t="s">
        <v>139</v>
      </c>
      <c r="H125" s="190">
        <v>1</v>
      </c>
      <c r="I125" s="191"/>
      <c r="J125" s="192">
        <f>ROUND(I125*H125,2)</f>
        <v>0</v>
      </c>
      <c r="K125" s="193"/>
      <c r="L125" s="38"/>
      <c r="M125" s="194" t="s">
        <v>1</v>
      </c>
      <c r="N125" s="195" t="s">
        <v>45</v>
      </c>
      <c r="O125" s="70"/>
      <c r="P125" s="196">
        <f>O125*H125</f>
        <v>0</v>
      </c>
      <c r="Q125" s="196">
        <v>0</v>
      </c>
      <c r="R125" s="196">
        <f>Q125*H125</f>
        <v>0</v>
      </c>
      <c r="S125" s="196">
        <v>0</v>
      </c>
      <c r="T125" s="197">
        <f>S125*H125</f>
        <v>0</v>
      </c>
      <c r="U125" s="33"/>
      <c r="V125" s="33"/>
      <c r="W125" s="33"/>
      <c r="X125" s="33"/>
      <c r="Y125" s="33"/>
      <c r="Z125" s="33"/>
      <c r="AA125" s="33"/>
      <c r="AB125" s="33"/>
      <c r="AC125" s="33"/>
      <c r="AD125" s="33"/>
      <c r="AE125" s="33"/>
      <c r="AR125" s="198" t="s">
        <v>157</v>
      </c>
      <c r="AT125" s="198" t="s">
        <v>136</v>
      </c>
      <c r="AU125" s="198" t="s">
        <v>87</v>
      </c>
      <c r="AY125" s="16" t="s">
        <v>133</v>
      </c>
      <c r="BE125" s="199">
        <f>IF(N125="základní",J125,0)</f>
        <v>0</v>
      </c>
      <c r="BF125" s="199">
        <f>IF(N125="snížená",J125,0)</f>
        <v>0</v>
      </c>
      <c r="BG125" s="199">
        <f>IF(N125="zákl. přenesená",J125,0)</f>
        <v>0</v>
      </c>
      <c r="BH125" s="199">
        <f>IF(N125="sníž. přenesená",J125,0)</f>
        <v>0</v>
      </c>
      <c r="BI125" s="199">
        <f>IF(N125="nulová",J125,0)</f>
        <v>0</v>
      </c>
      <c r="BJ125" s="16" t="s">
        <v>87</v>
      </c>
      <c r="BK125" s="199">
        <f>ROUND(I125*H125,2)</f>
        <v>0</v>
      </c>
      <c r="BL125" s="16" t="s">
        <v>157</v>
      </c>
      <c r="BM125" s="198" t="s">
        <v>224</v>
      </c>
    </row>
    <row r="126" spans="1:65" s="2" customFormat="1" ht="10.199999999999999">
      <c r="A126" s="33"/>
      <c r="B126" s="34"/>
      <c r="C126" s="35"/>
      <c r="D126" s="200" t="s">
        <v>142</v>
      </c>
      <c r="E126" s="35"/>
      <c r="F126" s="201" t="s">
        <v>223</v>
      </c>
      <c r="G126" s="35"/>
      <c r="H126" s="35"/>
      <c r="I126" s="202"/>
      <c r="J126" s="35"/>
      <c r="K126" s="35"/>
      <c r="L126" s="38"/>
      <c r="M126" s="203"/>
      <c r="N126" s="204"/>
      <c r="O126" s="70"/>
      <c r="P126" s="70"/>
      <c r="Q126" s="70"/>
      <c r="R126" s="70"/>
      <c r="S126" s="70"/>
      <c r="T126" s="71"/>
      <c r="U126" s="33"/>
      <c r="V126" s="33"/>
      <c r="W126" s="33"/>
      <c r="X126" s="33"/>
      <c r="Y126" s="33"/>
      <c r="Z126" s="33"/>
      <c r="AA126" s="33"/>
      <c r="AB126" s="33"/>
      <c r="AC126" s="33"/>
      <c r="AD126" s="33"/>
      <c r="AE126" s="33"/>
      <c r="AT126" s="16" t="s">
        <v>142</v>
      </c>
      <c r="AU126" s="16" t="s">
        <v>87</v>
      </c>
    </row>
    <row r="127" spans="1:65" s="2" customFormat="1" ht="48">
      <c r="A127" s="33"/>
      <c r="B127" s="34"/>
      <c r="C127" s="35"/>
      <c r="D127" s="200" t="s">
        <v>143</v>
      </c>
      <c r="E127" s="35"/>
      <c r="F127" s="205" t="s">
        <v>225</v>
      </c>
      <c r="G127" s="35"/>
      <c r="H127" s="35"/>
      <c r="I127" s="202"/>
      <c r="J127" s="35"/>
      <c r="K127" s="35"/>
      <c r="L127" s="38"/>
      <c r="M127" s="203"/>
      <c r="N127" s="204"/>
      <c r="O127" s="70"/>
      <c r="P127" s="70"/>
      <c r="Q127" s="70"/>
      <c r="R127" s="70"/>
      <c r="S127" s="70"/>
      <c r="T127" s="71"/>
      <c r="U127" s="33"/>
      <c r="V127" s="33"/>
      <c r="W127" s="33"/>
      <c r="X127" s="33"/>
      <c r="Y127" s="33"/>
      <c r="Z127" s="33"/>
      <c r="AA127" s="33"/>
      <c r="AB127" s="33"/>
      <c r="AC127" s="33"/>
      <c r="AD127" s="33"/>
      <c r="AE127" s="33"/>
      <c r="AT127" s="16" t="s">
        <v>143</v>
      </c>
      <c r="AU127" s="16" t="s">
        <v>87</v>
      </c>
    </row>
    <row r="128" spans="1:65" s="12" customFormat="1" ht="22.8" customHeight="1">
      <c r="B128" s="170"/>
      <c r="C128" s="171"/>
      <c r="D128" s="172" t="s">
        <v>79</v>
      </c>
      <c r="E128" s="184" t="s">
        <v>184</v>
      </c>
      <c r="F128" s="184" t="s">
        <v>226</v>
      </c>
      <c r="G128" s="171"/>
      <c r="H128" s="171"/>
      <c r="I128" s="174"/>
      <c r="J128" s="185">
        <f>BK128</f>
        <v>0</v>
      </c>
      <c r="K128" s="171"/>
      <c r="L128" s="176"/>
      <c r="M128" s="177"/>
      <c r="N128" s="178"/>
      <c r="O128" s="178"/>
      <c r="P128" s="179">
        <f>SUM(P129:P143)</f>
        <v>0</v>
      </c>
      <c r="Q128" s="178"/>
      <c r="R128" s="179">
        <f>SUM(R129:R143)</f>
        <v>0</v>
      </c>
      <c r="S128" s="178"/>
      <c r="T128" s="180">
        <f>SUM(T129:T143)</f>
        <v>0.115</v>
      </c>
      <c r="AR128" s="181" t="s">
        <v>87</v>
      </c>
      <c r="AT128" s="182" t="s">
        <v>79</v>
      </c>
      <c r="AU128" s="182" t="s">
        <v>87</v>
      </c>
      <c r="AY128" s="181" t="s">
        <v>133</v>
      </c>
      <c r="BK128" s="183">
        <f>SUM(BK129:BK143)</f>
        <v>0</v>
      </c>
    </row>
    <row r="129" spans="1:65" s="2" customFormat="1" ht="16.5" customHeight="1">
      <c r="A129" s="33"/>
      <c r="B129" s="34"/>
      <c r="C129" s="186" t="s">
        <v>89</v>
      </c>
      <c r="D129" s="186" t="s">
        <v>136</v>
      </c>
      <c r="E129" s="187" t="s">
        <v>227</v>
      </c>
      <c r="F129" s="188" t="s">
        <v>228</v>
      </c>
      <c r="G129" s="189" t="s">
        <v>139</v>
      </c>
      <c r="H129" s="190">
        <v>1</v>
      </c>
      <c r="I129" s="191"/>
      <c r="J129" s="192">
        <f>ROUND(I129*H129,2)</f>
        <v>0</v>
      </c>
      <c r="K129" s="193"/>
      <c r="L129" s="38"/>
      <c r="M129" s="194" t="s">
        <v>1</v>
      </c>
      <c r="N129" s="195" t="s">
        <v>45</v>
      </c>
      <c r="O129" s="70"/>
      <c r="P129" s="196">
        <f>O129*H129</f>
        <v>0</v>
      </c>
      <c r="Q129" s="196">
        <v>0</v>
      </c>
      <c r="R129" s="196">
        <f>Q129*H129</f>
        <v>0</v>
      </c>
      <c r="S129" s="196">
        <v>0</v>
      </c>
      <c r="T129" s="197">
        <f>S129*H129</f>
        <v>0</v>
      </c>
      <c r="U129" s="33"/>
      <c r="V129" s="33"/>
      <c r="W129" s="33"/>
      <c r="X129" s="33"/>
      <c r="Y129" s="33"/>
      <c r="Z129" s="33"/>
      <c r="AA129" s="33"/>
      <c r="AB129" s="33"/>
      <c r="AC129" s="33"/>
      <c r="AD129" s="33"/>
      <c r="AE129" s="33"/>
      <c r="AR129" s="198" t="s">
        <v>157</v>
      </c>
      <c r="AT129" s="198" t="s">
        <v>136</v>
      </c>
      <c r="AU129" s="198" t="s">
        <v>89</v>
      </c>
      <c r="AY129" s="16" t="s">
        <v>133</v>
      </c>
      <c r="BE129" s="199">
        <f>IF(N129="základní",J129,0)</f>
        <v>0</v>
      </c>
      <c r="BF129" s="199">
        <f>IF(N129="snížená",J129,0)</f>
        <v>0</v>
      </c>
      <c r="BG129" s="199">
        <f>IF(N129="zákl. přenesená",J129,0)</f>
        <v>0</v>
      </c>
      <c r="BH129" s="199">
        <f>IF(N129="sníž. přenesená",J129,0)</f>
        <v>0</v>
      </c>
      <c r="BI129" s="199">
        <f>IF(N129="nulová",J129,0)</f>
        <v>0</v>
      </c>
      <c r="BJ129" s="16" t="s">
        <v>87</v>
      </c>
      <c r="BK129" s="199">
        <f>ROUND(I129*H129,2)</f>
        <v>0</v>
      </c>
      <c r="BL129" s="16" t="s">
        <v>157</v>
      </c>
      <c r="BM129" s="198" t="s">
        <v>229</v>
      </c>
    </row>
    <row r="130" spans="1:65" s="2" customFormat="1" ht="10.199999999999999">
      <c r="A130" s="33"/>
      <c r="B130" s="34"/>
      <c r="C130" s="35"/>
      <c r="D130" s="200" t="s">
        <v>142</v>
      </c>
      <c r="E130" s="35"/>
      <c r="F130" s="201" t="s">
        <v>228</v>
      </c>
      <c r="G130" s="35"/>
      <c r="H130" s="35"/>
      <c r="I130" s="202"/>
      <c r="J130" s="35"/>
      <c r="K130" s="35"/>
      <c r="L130" s="38"/>
      <c r="M130" s="203"/>
      <c r="N130" s="204"/>
      <c r="O130" s="70"/>
      <c r="P130" s="70"/>
      <c r="Q130" s="70"/>
      <c r="R130" s="70"/>
      <c r="S130" s="70"/>
      <c r="T130" s="71"/>
      <c r="U130" s="33"/>
      <c r="V130" s="33"/>
      <c r="W130" s="33"/>
      <c r="X130" s="33"/>
      <c r="Y130" s="33"/>
      <c r="Z130" s="33"/>
      <c r="AA130" s="33"/>
      <c r="AB130" s="33"/>
      <c r="AC130" s="33"/>
      <c r="AD130" s="33"/>
      <c r="AE130" s="33"/>
      <c r="AT130" s="16" t="s">
        <v>142</v>
      </c>
      <c r="AU130" s="16" t="s">
        <v>89</v>
      </c>
    </row>
    <row r="131" spans="1:65" s="2" customFormat="1" ht="28.8">
      <c r="A131" s="33"/>
      <c r="B131" s="34"/>
      <c r="C131" s="35"/>
      <c r="D131" s="200" t="s">
        <v>143</v>
      </c>
      <c r="E131" s="35"/>
      <c r="F131" s="205" t="s">
        <v>230</v>
      </c>
      <c r="G131" s="35"/>
      <c r="H131" s="35"/>
      <c r="I131" s="202"/>
      <c r="J131" s="35"/>
      <c r="K131" s="35"/>
      <c r="L131" s="38"/>
      <c r="M131" s="203"/>
      <c r="N131" s="204"/>
      <c r="O131" s="70"/>
      <c r="P131" s="70"/>
      <c r="Q131" s="70"/>
      <c r="R131" s="70"/>
      <c r="S131" s="70"/>
      <c r="T131" s="71"/>
      <c r="U131" s="33"/>
      <c r="V131" s="33"/>
      <c r="W131" s="33"/>
      <c r="X131" s="33"/>
      <c r="Y131" s="33"/>
      <c r="Z131" s="33"/>
      <c r="AA131" s="33"/>
      <c r="AB131" s="33"/>
      <c r="AC131" s="33"/>
      <c r="AD131" s="33"/>
      <c r="AE131" s="33"/>
      <c r="AT131" s="16" t="s">
        <v>143</v>
      </c>
      <c r="AU131" s="16" t="s">
        <v>89</v>
      </c>
    </row>
    <row r="132" spans="1:65" s="2" customFormat="1" ht="21.75" customHeight="1">
      <c r="A132" s="33"/>
      <c r="B132" s="34"/>
      <c r="C132" s="186" t="s">
        <v>149</v>
      </c>
      <c r="D132" s="186" t="s">
        <v>136</v>
      </c>
      <c r="E132" s="187" t="s">
        <v>231</v>
      </c>
      <c r="F132" s="188" t="s">
        <v>232</v>
      </c>
      <c r="G132" s="189" t="s">
        <v>139</v>
      </c>
      <c r="H132" s="190">
        <v>1</v>
      </c>
      <c r="I132" s="191"/>
      <c r="J132" s="192">
        <f>ROUND(I132*H132,2)</f>
        <v>0</v>
      </c>
      <c r="K132" s="193"/>
      <c r="L132" s="38"/>
      <c r="M132" s="194" t="s">
        <v>1</v>
      </c>
      <c r="N132" s="195" t="s">
        <v>45</v>
      </c>
      <c r="O132" s="70"/>
      <c r="P132" s="196">
        <f>O132*H132</f>
        <v>0</v>
      </c>
      <c r="Q132" s="196">
        <v>0</v>
      </c>
      <c r="R132" s="196">
        <f>Q132*H132</f>
        <v>0</v>
      </c>
      <c r="S132" s="196">
        <v>0</v>
      </c>
      <c r="T132" s="197">
        <f>S132*H132</f>
        <v>0</v>
      </c>
      <c r="U132" s="33"/>
      <c r="V132" s="33"/>
      <c r="W132" s="33"/>
      <c r="X132" s="33"/>
      <c r="Y132" s="33"/>
      <c r="Z132" s="33"/>
      <c r="AA132" s="33"/>
      <c r="AB132" s="33"/>
      <c r="AC132" s="33"/>
      <c r="AD132" s="33"/>
      <c r="AE132" s="33"/>
      <c r="AR132" s="198" t="s">
        <v>157</v>
      </c>
      <c r="AT132" s="198" t="s">
        <v>136</v>
      </c>
      <c r="AU132" s="198" t="s">
        <v>89</v>
      </c>
      <c r="AY132" s="16" t="s">
        <v>133</v>
      </c>
      <c r="BE132" s="199">
        <f>IF(N132="základní",J132,0)</f>
        <v>0</v>
      </c>
      <c r="BF132" s="199">
        <f>IF(N132="snížená",J132,0)</f>
        <v>0</v>
      </c>
      <c r="BG132" s="199">
        <f>IF(N132="zákl. přenesená",J132,0)</f>
        <v>0</v>
      </c>
      <c r="BH132" s="199">
        <f>IF(N132="sníž. přenesená",J132,0)</f>
        <v>0</v>
      </c>
      <c r="BI132" s="199">
        <f>IF(N132="nulová",J132,0)</f>
        <v>0</v>
      </c>
      <c r="BJ132" s="16" t="s">
        <v>87</v>
      </c>
      <c r="BK132" s="199">
        <f>ROUND(I132*H132,2)</f>
        <v>0</v>
      </c>
      <c r="BL132" s="16" t="s">
        <v>157</v>
      </c>
      <c r="BM132" s="198" t="s">
        <v>233</v>
      </c>
    </row>
    <row r="133" spans="1:65" s="2" customFormat="1" ht="19.2">
      <c r="A133" s="33"/>
      <c r="B133" s="34"/>
      <c r="C133" s="35"/>
      <c r="D133" s="200" t="s">
        <v>142</v>
      </c>
      <c r="E133" s="35"/>
      <c r="F133" s="201" t="s">
        <v>234</v>
      </c>
      <c r="G133" s="35"/>
      <c r="H133" s="35"/>
      <c r="I133" s="202"/>
      <c r="J133" s="35"/>
      <c r="K133" s="35"/>
      <c r="L133" s="38"/>
      <c r="M133" s="203"/>
      <c r="N133" s="204"/>
      <c r="O133" s="70"/>
      <c r="P133" s="70"/>
      <c r="Q133" s="70"/>
      <c r="R133" s="70"/>
      <c r="S133" s="70"/>
      <c r="T133" s="71"/>
      <c r="U133" s="33"/>
      <c r="V133" s="33"/>
      <c r="W133" s="33"/>
      <c r="X133" s="33"/>
      <c r="Y133" s="33"/>
      <c r="Z133" s="33"/>
      <c r="AA133" s="33"/>
      <c r="AB133" s="33"/>
      <c r="AC133" s="33"/>
      <c r="AD133" s="33"/>
      <c r="AE133" s="33"/>
      <c r="AT133" s="16" t="s">
        <v>142</v>
      </c>
      <c r="AU133" s="16" t="s">
        <v>89</v>
      </c>
    </row>
    <row r="134" spans="1:65" s="2" customFormat="1" ht="144">
      <c r="A134" s="33"/>
      <c r="B134" s="34"/>
      <c r="C134" s="35"/>
      <c r="D134" s="200" t="s">
        <v>143</v>
      </c>
      <c r="E134" s="35"/>
      <c r="F134" s="205" t="s">
        <v>235</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143</v>
      </c>
      <c r="AU134" s="16" t="s">
        <v>89</v>
      </c>
    </row>
    <row r="135" spans="1:65" s="2" customFormat="1" ht="37.799999999999997" customHeight="1">
      <c r="A135" s="33"/>
      <c r="B135" s="34"/>
      <c r="C135" s="186" t="s">
        <v>157</v>
      </c>
      <c r="D135" s="186" t="s">
        <v>136</v>
      </c>
      <c r="E135" s="187" t="s">
        <v>236</v>
      </c>
      <c r="F135" s="188" t="s">
        <v>237</v>
      </c>
      <c r="G135" s="189" t="s">
        <v>238</v>
      </c>
      <c r="H135" s="190">
        <v>545</v>
      </c>
      <c r="I135" s="191"/>
      <c r="J135" s="192">
        <f>ROUND(I135*H135,2)</f>
        <v>0</v>
      </c>
      <c r="K135" s="193"/>
      <c r="L135" s="38"/>
      <c r="M135" s="194" t="s">
        <v>1</v>
      </c>
      <c r="N135" s="195" t="s">
        <v>45</v>
      </c>
      <c r="O135" s="70"/>
      <c r="P135" s="196">
        <f>O135*H135</f>
        <v>0</v>
      </c>
      <c r="Q135" s="196">
        <v>0</v>
      </c>
      <c r="R135" s="196">
        <f>Q135*H135</f>
        <v>0</v>
      </c>
      <c r="S135" s="196">
        <v>0</v>
      </c>
      <c r="T135" s="197">
        <f>S135*H135</f>
        <v>0</v>
      </c>
      <c r="U135" s="33"/>
      <c r="V135" s="33"/>
      <c r="W135" s="33"/>
      <c r="X135" s="33"/>
      <c r="Y135" s="33"/>
      <c r="Z135" s="33"/>
      <c r="AA135" s="33"/>
      <c r="AB135" s="33"/>
      <c r="AC135" s="33"/>
      <c r="AD135" s="33"/>
      <c r="AE135" s="33"/>
      <c r="AR135" s="198" t="s">
        <v>157</v>
      </c>
      <c r="AT135" s="198" t="s">
        <v>136</v>
      </c>
      <c r="AU135" s="198" t="s">
        <v>89</v>
      </c>
      <c r="AY135" s="16" t="s">
        <v>133</v>
      </c>
      <c r="BE135" s="199">
        <f>IF(N135="základní",J135,0)</f>
        <v>0</v>
      </c>
      <c r="BF135" s="199">
        <f>IF(N135="snížená",J135,0)</f>
        <v>0</v>
      </c>
      <c r="BG135" s="199">
        <f>IF(N135="zákl. přenesená",J135,0)</f>
        <v>0</v>
      </c>
      <c r="BH135" s="199">
        <f>IF(N135="sníž. přenesená",J135,0)</f>
        <v>0</v>
      </c>
      <c r="BI135" s="199">
        <f>IF(N135="nulová",J135,0)</f>
        <v>0</v>
      </c>
      <c r="BJ135" s="16" t="s">
        <v>87</v>
      </c>
      <c r="BK135" s="199">
        <f>ROUND(I135*H135,2)</f>
        <v>0</v>
      </c>
      <c r="BL135" s="16" t="s">
        <v>157</v>
      </c>
      <c r="BM135" s="198" t="s">
        <v>239</v>
      </c>
    </row>
    <row r="136" spans="1:65" s="2" customFormat="1" ht="28.8">
      <c r="A136" s="33"/>
      <c r="B136" s="34"/>
      <c r="C136" s="35"/>
      <c r="D136" s="200" t="s">
        <v>142</v>
      </c>
      <c r="E136" s="35"/>
      <c r="F136" s="201" t="s">
        <v>237</v>
      </c>
      <c r="G136" s="35"/>
      <c r="H136" s="35"/>
      <c r="I136" s="202"/>
      <c r="J136" s="35"/>
      <c r="K136" s="35"/>
      <c r="L136" s="38"/>
      <c r="M136" s="203"/>
      <c r="N136" s="204"/>
      <c r="O136" s="70"/>
      <c r="P136" s="70"/>
      <c r="Q136" s="70"/>
      <c r="R136" s="70"/>
      <c r="S136" s="70"/>
      <c r="T136" s="71"/>
      <c r="U136" s="33"/>
      <c r="V136" s="33"/>
      <c r="W136" s="33"/>
      <c r="X136" s="33"/>
      <c r="Y136" s="33"/>
      <c r="Z136" s="33"/>
      <c r="AA136" s="33"/>
      <c r="AB136" s="33"/>
      <c r="AC136" s="33"/>
      <c r="AD136" s="33"/>
      <c r="AE136" s="33"/>
      <c r="AT136" s="16" t="s">
        <v>142</v>
      </c>
      <c r="AU136" s="16" t="s">
        <v>89</v>
      </c>
    </row>
    <row r="137" spans="1:65" s="2" customFormat="1" ht="96">
      <c r="A137" s="33"/>
      <c r="B137" s="34"/>
      <c r="C137" s="35"/>
      <c r="D137" s="200" t="s">
        <v>143</v>
      </c>
      <c r="E137" s="35"/>
      <c r="F137" s="205" t="s">
        <v>240</v>
      </c>
      <c r="G137" s="35"/>
      <c r="H137" s="35"/>
      <c r="I137" s="202"/>
      <c r="J137" s="35"/>
      <c r="K137" s="35"/>
      <c r="L137" s="38"/>
      <c r="M137" s="203"/>
      <c r="N137" s="204"/>
      <c r="O137" s="70"/>
      <c r="P137" s="70"/>
      <c r="Q137" s="70"/>
      <c r="R137" s="70"/>
      <c r="S137" s="70"/>
      <c r="T137" s="71"/>
      <c r="U137" s="33"/>
      <c r="V137" s="33"/>
      <c r="W137" s="33"/>
      <c r="X137" s="33"/>
      <c r="Y137" s="33"/>
      <c r="Z137" s="33"/>
      <c r="AA137" s="33"/>
      <c r="AB137" s="33"/>
      <c r="AC137" s="33"/>
      <c r="AD137" s="33"/>
      <c r="AE137" s="33"/>
      <c r="AT137" s="16" t="s">
        <v>143</v>
      </c>
      <c r="AU137" s="16" t="s">
        <v>89</v>
      </c>
    </row>
    <row r="138" spans="1:65" s="13" customFormat="1" ht="10.199999999999999">
      <c r="B138" s="206"/>
      <c r="C138" s="207"/>
      <c r="D138" s="200" t="s">
        <v>197</v>
      </c>
      <c r="E138" s="208" t="s">
        <v>1</v>
      </c>
      <c r="F138" s="209" t="s">
        <v>241</v>
      </c>
      <c r="G138" s="207"/>
      <c r="H138" s="210">
        <v>545</v>
      </c>
      <c r="I138" s="211"/>
      <c r="J138" s="207"/>
      <c r="K138" s="207"/>
      <c r="L138" s="212"/>
      <c r="M138" s="213"/>
      <c r="N138" s="214"/>
      <c r="O138" s="214"/>
      <c r="P138" s="214"/>
      <c r="Q138" s="214"/>
      <c r="R138" s="214"/>
      <c r="S138" s="214"/>
      <c r="T138" s="215"/>
      <c r="AT138" s="216" t="s">
        <v>197</v>
      </c>
      <c r="AU138" s="216" t="s">
        <v>89</v>
      </c>
      <c r="AV138" s="13" t="s">
        <v>89</v>
      </c>
      <c r="AW138" s="13" t="s">
        <v>36</v>
      </c>
      <c r="AX138" s="13" t="s">
        <v>87</v>
      </c>
      <c r="AY138" s="216" t="s">
        <v>133</v>
      </c>
    </row>
    <row r="139" spans="1:65" s="2" customFormat="1" ht="24.15" customHeight="1">
      <c r="A139" s="33"/>
      <c r="B139" s="34"/>
      <c r="C139" s="186" t="s">
        <v>132</v>
      </c>
      <c r="D139" s="186" t="s">
        <v>136</v>
      </c>
      <c r="E139" s="187" t="s">
        <v>242</v>
      </c>
      <c r="F139" s="188" t="s">
        <v>243</v>
      </c>
      <c r="G139" s="189" t="s">
        <v>238</v>
      </c>
      <c r="H139" s="190">
        <v>115</v>
      </c>
      <c r="I139" s="191"/>
      <c r="J139" s="192">
        <f>ROUND(I139*H139,2)</f>
        <v>0</v>
      </c>
      <c r="K139" s="193"/>
      <c r="L139" s="38"/>
      <c r="M139" s="194" t="s">
        <v>1</v>
      </c>
      <c r="N139" s="195" t="s">
        <v>45</v>
      </c>
      <c r="O139" s="70"/>
      <c r="P139" s="196">
        <f>O139*H139</f>
        <v>0</v>
      </c>
      <c r="Q139" s="196">
        <v>0</v>
      </c>
      <c r="R139" s="196">
        <f>Q139*H139</f>
        <v>0</v>
      </c>
      <c r="S139" s="196">
        <v>1E-3</v>
      </c>
      <c r="T139" s="197">
        <f>S139*H139</f>
        <v>0.115</v>
      </c>
      <c r="U139" s="33"/>
      <c r="V139" s="33"/>
      <c r="W139" s="33"/>
      <c r="X139" s="33"/>
      <c r="Y139" s="33"/>
      <c r="Z139" s="33"/>
      <c r="AA139" s="33"/>
      <c r="AB139" s="33"/>
      <c r="AC139" s="33"/>
      <c r="AD139" s="33"/>
      <c r="AE139" s="33"/>
      <c r="AR139" s="198" t="s">
        <v>157</v>
      </c>
      <c r="AT139" s="198" t="s">
        <v>136</v>
      </c>
      <c r="AU139" s="198" t="s">
        <v>89</v>
      </c>
      <c r="AY139" s="16" t="s">
        <v>133</v>
      </c>
      <c r="BE139" s="199">
        <f>IF(N139="základní",J139,0)</f>
        <v>0</v>
      </c>
      <c r="BF139" s="199">
        <f>IF(N139="snížená",J139,0)</f>
        <v>0</v>
      </c>
      <c r="BG139" s="199">
        <f>IF(N139="zákl. přenesená",J139,0)</f>
        <v>0</v>
      </c>
      <c r="BH139" s="199">
        <f>IF(N139="sníž. přenesená",J139,0)</f>
        <v>0</v>
      </c>
      <c r="BI139" s="199">
        <f>IF(N139="nulová",J139,0)</f>
        <v>0</v>
      </c>
      <c r="BJ139" s="16" t="s">
        <v>87</v>
      </c>
      <c r="BK139" s="199">
        <f>ROUND(I139*H139,2)</f>
        <v>0</v>
      </c>
      <c r="BL139" s="16" t="s">
        <v>157</v>
      </c>
      <c r="BM139" s="198" t="s">
        <v>244</v>
      </c>
    </row>
    <row r="140" spans="1:65" s="2" customFormat="1" ht="10.199999999999999">
      <c r="A140" s="33"/>
      <c r="B140" s="34"/>
      <c r="C140" s="35"/>
      <c r="D140" s="200" t="s">
        <v>142</v>
      </c>
      <c r="E140" s="35"/>
      <c r="F140" s="201" t="s">
        <v>243</v>
      </c>
      <c r="G140" s="35"/>
      <c r="H140" s="35"/>
      <c r="I140" s="202"/>
      <c r="J140" s="35"/>
      <c r="K140" s="35"/>
      <c r="L140" s="38"/>
      <c r="M140" s="203"/>
      <c r="N140" s="204"/>
      <c r="O140" s="70"/>
      <c r="P140" s="70"/>
      <c r="Q140" s="70"/>
      <c r="R140" s="70"/>
      <c r="S140" s="70"/>
      <c r="T140" s="71"/>
      <c r="U140" s="33"/>
      <c r="V140" s="33"/>
      <c r="W140" s="33"/>
      <c r="X140" s="33"/>
      <c r="Y140" s="33"/>
      <c r="Z140" s="33"/>
      <c r="AA140" s="33"/>
      <c r="AB140" s="33"/>
      <c r="AC140" s="33"/>
      <c r="AD140" s="33"/>
      <c r="AE140" s="33"/>
      <c r="AT140" s="16" t="s">
        <v>142</v>
      </c>
      <c r="AU140" s="16" t="s">
        <v>89</v>
      </c>
    </row>
    <row r="141" spans="1:65" s="2" customFormat="1" ht="76.8">
      <c r="A141" s="33"/>
      <c r="B141" s="34"/>
      <c r="C141" s="35"/>
      <c r="D141" s="200" t="s">
        <v>245</v>
      </c>
      <c r="E141" s="35"/>
      <c r="F141" s="205" t="s">
        <v>246</v>
      </c>
      <c r="G141" s="35"/>
      <c r="H141" s="35"/>
      <c r="I141" s="202"/>
      <c r="J141" s="35"/>
      <c r="K141" s="35"/>
      <c r="L141" s="38"/>
      <c r="M141" s="203"/>
      <c r="N141" s="204"/>
      <c r="O141" s="70"/>
      <c r="P141" s="70"/>
      <c r="Q141" s="70"/>
      <c r="R141" s="70"/>
      <c r="S141" s="70"/>
      <c r="T141" s="71"/>
      <c r="U141" s="33"/>
      <c r="V141" s="33"/>
      <c r="W141" s="33"/>
      <c r="X141" s="33"/>
      <c r="Y141" s="33"/>
      <c r="Z141" s="33"/>
      <c r="AA141" s="33"/>
      <c r="AB141" s="33"/>
      <c r="AC141" s="33"/>
      <c r="AD141" s="33"/>
      <c r="AE141" s="33"/>
      <c r="AT141" s="16" t="s">
        <v>245</v>
      </c>
      <c r="AU141" s="16" t="s">
        <v>89</v>
      </c>
    </row>
    <row r="142" spans="1:65" s="2" customFormat="1" ht="19.2">
      <c r="A142" s="33"/>
      <c r="B142" s="34"/>
      <c r="C142" s="35"/>
      <c r="D142" s="200" t="s">
        <v>143</v>
      </c>
      <c r="E142" s="35"/>
      <c r="F142" s="205" t="s">
        <v>247</v>
      </c>
      <c r="G142" s="35"/>
      <c r="H142" s="35"/>
      <c r="I142" s="202"/>
      <c r="J142" s="35"/>
      <c r="K142" s="35"/>
      <c r="L142" s="38"/>
      <c r="M142" s="203"/>
      <c r="N142" s="204"/>
      <c r="O142" s="70"/>
      <c r="P142" s="70"/>
      <c r="Q142" s="70"/>
      <c r="R142" s="70"/>
      <c r="S142" s="70"/>
      <c r="T142" s="71"/>
      <c r="U142" s="33"/>
      <c r="V142" s="33"/>
      <c r="W142" s="33"/>
      <c r="X142" s="33"/>
      <c r="Y142" s="33"/>
      <c r="Z142" s="33"/>
      <c r="AA142" s="33"/>
      <c r="AB142" s="33"/>
      <c r="AC142" s="33"/>
      <c r="AD142" s="33"/>
      <c r="AE142" s="33"/>
      <c r="AT142" s="16" t="s">
        <v>143</v>
      </c>
      <c r="AU142" s="16" t="s">
        <v>89</v>
      </c>
    </row>
    <row r="143" spans="1:65" s="13" customFormat="1" ht="10.199999999999999">
      <c r="B143" s="206"/>
      <c r="C143" s="207"/>
      <c r="D143" s="200" t="s">
        <v>197</v>
      </c>
      <c r="E143" s="208" t="s">
        <v>1</v>
      </c>
      <c r="F143" s="209" t="s">
        <v>248</v>
      </c>
      <c r="G143" s="207"/>
      <c r="H143" s="210">
        <v>115</v>
      </c>
      <c r="I143" s="211"/>
      <c r="J143" s="207"/>
      <c r="K143" s="207"/>
      <c r="L143" s="212"/>
      <c r="M143" s="213"/>
      <c r="N143" s="214"/>
      <c r="O143" s="214"/>
      <c r="P143" s="214"/>
      <c r="Q143" s="214"/>
      <c r="R143" s="214"/>
      <c r="S143" s="214"/>
      <c r="T143" s="215"/>
      <c r="AT143" s="216" t="s">
        <v>197</v>
      </c>
      <c r="AU143" s="216" t="s">
        <v>89</v>
      </c>
      <c r="AV143" s="13" t="s">
        <v>89</v>
      </c>
      <c r="AW143" s="13" t="s">
        <v>36</v>
      </c>
      <c r="AX143" s="13" t="s">
        <v>87</v>
      </c>
      <c r="AY143" s="216" t="s">
        <v>133</v>
      </c>
    </row>
    <row r="144" spans="1:65" s="12" customFormat="1" ht="22.8" customHeight="1">
      <c r="B144" s="170"/>
      <c r="C144" s="171"/>
      <c r="D144" s="172" t="s">
        <v>79</v>
      </c>
      <c r="E144" s="184" t="s">
        <v>249</v>
      </c>
      <c r="F144" s="184" t="s">
        <v>250</v>
      </c>
      <c r="G144" s="171"/>
      <c r="H144" s="171"/>
      <c r="I144" s="174"/>
      <c r="J144" s="185">
        <f>BK144</f>
        <v>0</v>
      </c>
      <c r="K144" s="171"/>
      <c r="L144" s="176"/>
      <c r="M144" s="177"/>
      <c r="N144" s="178"/>
      <c r="O144" s="178"/>
      <c r="P144" s="179">
        <f>SUM(P145:P151)</f>
        <v>0</v>
      </c>
      <c r="Q144" s="178"/>
      <c r="R144" s="179">
        <f>SUM(R145:R151)</f>
        <v>0</v>
      </c>
      <c r="S144" s="178"/>
      <c r="T144" s="180">
        <f>SUM(T145:T151)</f>
        <v>0</v>
      </c>
      <c r="AR144" s="181" t="s">
        <v>87</v>
      </c>
      <c r="AT144" s="182" t="s">
        <v>79</v>
      </c>
      <c r="AU144" s="182" t="s">
        <v>87</v>
      </c>
      <c r="AY144" s="181" t="s">
        <v>133</v>
      </c>
      <c r="BK144" s="183">
        <f>SUM(BK145:BK151)</f>
        <v>0</v>
      </c>
    </row>
    <row r="145" spans="1:65" s="2" customFormat="1" ht="33" customHeight="1">
      <c r="A145" s="33"/>
      <c r="B145" s="34"/>
      <c r="C145" s="186" t="s">
        <v>167</v>
      </c>
      <c r="D145" s="186" t="s">
        <v>136</v>
      </c>
      <c r="E145" s="187" t="s">
        <v>251</v>
      </c>
      <c r="F145" s="188" t="s">
        <v>252</v>
      </c>
      <c r="G145" s="189" t="s">
        <v>253</v>
      </c>
      <c r="H145" s="190">
        <v>0.3</v>
      </c>
      <c r="I145" s="191"/>
      <c r="J145" s="192">
        <f>ROUND(I145*H145,2)</f>
        <v>0</v>
      </c>
      <c r="K145" s="193"/>
      <c r="L145" s="38"/>
      <c r="M145" s="194" t="s">
        <v>1</v>
      </c>
      <c r="N145" s="195" t="s">
        <v>45</v>
      </c>
      <c r="O145" s="70"/>
      <c r="P145" s="196">
        <f>O145*H145</f>
        <v>0</v>
      </c>
      <c r="Q145" s="196">
        <v>0</v>
      </c>
      <c r="R145" s="196">
        <f>Q145*H145</f>
        <v>0</v>
      </c>
      <c r="S145" s="196">
        <v>0</v>
      </c>
      <c r="T145" s="197">
        <f>S145*H145</f>
        <v>0</v>
      </c>
      <c r="U145" s="33"/>
      <c r="V145" s="33"/>
      <c r="W145" s="33"/>
      <c r="X145" s="33"/>
      <c r="Y145" s="33"/>
      <c r="Z145" s="33"/>
      <c r="AA145" s="33"/>
      <c r="AB145" s="33"/>
      <c r="AC145" s="33"/>
      <c r="AD145" s="33"/>
      <c r="AE145" s="33"/>
      <c r="AR145" s="198" t="s">
        <v>157</v>
      </c>
      <c r="AT145" s="198" t="s">
        <v>136</v>
      </c>
      <c r="AU145" s="198" t="s">
        <v>89</v>
      </c>
      <c r="AY145" s="16" t="s">
        <v>133</v>
      </c>
      <c r="BE145" s="199">
        <f>IF(N145="základní",J145,0)</f>
        <v>0</v>
      </c>
      <c r="BF145" s="199">
        <f>IF(N145="snížená",J145,0)</f>
        <v>0</v>
      </c>
      <c r="BG145" s="199">
        <f>IF(N145="zákl. přenesená",J145,0)</f>
        <v>0</v>
      </c>
      <c r="BH145" s="199">
        <f>IF(N145="sníž. přenesená",J145,0)</f>
        <v>0</v>
      </c>
      <c r="BI145" s="199">
        <f>IF(N145="nulová",J145,0)</f>
        <v>0</v>
      </c>
      <c r="BJ145" s="16" t="s">
        <v>87</v>
      </c>
      <c r="BK145" s="199">
        <f>ROUND(I145*H145,2)</f>
        <v>0</v>
      </c>
      <c r="BL145" s="16" t="s">
        <v>157</v>
      </c>
      <c r="BM145" s="198" t="s">
        <v>254</v>
      </c>
    </row>
    <row r="146" spans="1:65" s="2" customFormat="1" ht="28.8">
      <c r="A146" s="33"/>
      <c r="B146" s="34"/>
      <c r="C146" s="35"/>
      <c r="D146" s="200" t="s">
        <v>142</v>
      </c>
      <c r="E146" s="35"/>
      <c r="F146" s="201" t="s">
        <v>255</v>
      </c>
      <c r="G146" s="35"/>
      <c r="H146" s="35"/>
      <c r="I146" s="202"/>
      <c r="J146" s="35"/>
      <c r="K146" s="35"/>
      <c r="L146" s="38"/>
      <c r="M146" s="203"/>
      <c r="N146" s="204"/>
      <c r="O146" s="70"/>
      <c r="P146" s="70"/>
      <c r="Q146" s="70"/>
      <c r="R146" s="70"/>
      <c r="S146" s="70"/>
      <c r="T146" s="71"/>
      <c r="U146" s="33"/>
      <c r="V146" s="33"/>
      <c r="W146" s="33"/>
      <c r="X146" s="33"/>
      <c r="Y146" s="33"/>
      <c r="Z146" s="33"/>
      <c r="AA146" s="33"/>
      <c r="AB146" s="33"/>
      <c r="AC146" s="33"/>
      <c r="AD146" s="33"/>
      <c r="AE146" s="33"/>
      <c r="AT146" s="16" t="s">
        <v>142</v>
      </c>
      <c r="AU146" s="16" t="s">
        <v>89</v>
      </c>
    </row>
    <row r="147" spans="1:65" s="2" customFormat="1" ht="28.8">
      <c r="A147" s="33"/>
      <c r="B147" s="34"/>
      <c r="C147" s="35"/>
      <c r="D147" s="200" t="s">
        <v>143</v>
      </c>
      <c r="E147" s="35"/>
      <c r="F147" s="205" t="s">
        <v>256</v>
      </c>
      <c r="G147" s="35"/>
      <c r="H147" s="35"/>
      <c r="I147" s="202"/>
      <c r="J147" s="35"/>
      <c r="K147" s="35"/>
      <c r="L147" s="38"/>
      <c r="M147" s="203"/>
      <c r="N147" s="204"/>
      <c r="O147" s="70"/>
      <c r="P147" s="70"/>
      <c r="Q147" s="70"/>
      <c r="R147" s="70"/>
      <c r="S147" s="70"/>
      <c r="T147" s="71"/>
      <c r="U147" s="33"/>
      <c r="V147" s="33"/>
      <c r="W147" s="33"/>
      <c r="X147" s="33"/>
      <c r="Y147" s="33"/>
      <c r="Z147" s="33"/>
      <c r="AA147" s="33"/>
      <c r="AB147" s="33"/>
      <c r="AC147" s="33"/>
      <c r="AD147" s="33"/>
      <c r="AE147" s="33"/>
      <c r="AT147" s="16" t="s">
        <v>143</v>
      </c>
      <c r="AU147" s="16" t="s">
        <v>89</v>
      </c>
    </row>
    <row r="148" spans="1:65" s="13" customFormat="1" ht="10.199999999999999">
      <c r="B148" s="206"/>
      <c r="C148" s="207"/>
      <c r="D148" s="200" t="s">
        <v>197</v>
      </c>
      <c r="E148" s="208" t="s">
        <v>1</v>
      </c>
      <c r="F148" s="209" t="s">
        <v>257</v>
      </c>
      <c r="G148" s="207"/>
      <c r="H148" s="210">
        <v>0.3</v>
      </c>
      <c r="I148" s="211"/>
      <c r="J148" s="207"/>
      <c r="K148" s="207"/>
      <c r="L148" s="212"/>
      <c r="M148" s="213"/>
      <c r="N148" s="214"/>
      <c r="O148" s="214"/>
      <c r="P148" s="214"/>
      <c r="Q148" s="214"/>
      <c r="R148" s="214"/>
      <c r="S148" s="214"/>
      <c r="T148" s="215"/>
      <c r="AT148" s="216" t="s">
        <v>197</v>
      </c>
      <c r="AU148" s="216" t="s">
        <v>89</v>
      </c>
      <c r="AV148" s="13" t="s">
        <v>89</v>
      </c>
      <c r="AW148" s="13" t="s">
        <v>36</v>
      </c>
      <c r="AX148" s="13" t="s">
        <v>87</v>
      </c>
      <c r="AY148" s="216" t="s">
        <v>133</v>
      </c>
    </row>
    <row r="149" spans="1:65" s="2" customFormat="1" ht="37.799999999999997" customHeight="1">
      <c r="A149" s="33"/>
      <c r="B149" s="34"/>
      <c r="C149" s="186" t="s">
        <v>172</v>
      </c>
      <c r="D149" s="186" t="s">
        <v>136</v>
      </c>
      <c r="E149" s="187" t="s">
        <v>258</v>
      </c>
      <c r="F149" s="188" t="s">
        <v>259</v>
      </c>
      <c r="G149" s="189" t="s">
        <v>139</v>
      </c>
      <c r="H149" s="190">
        <v>1</v>
      </c>
      <c r="I149" s="191"/>
      <c r="J149" s="192">
        <f>ROUND(I149*H149,2)</f>
        <v>0</v>
      </c>
      <c r="K149" s="193"/>
      <c r="L149" s="38"/>
      <c r="M149" s="194" t="s">
        <v>1</v>
      </c>
      <c r="N149" s="195" t="s">
        <v>45</v>
      </c>
      <c r="O149" s="70"/>
      <c r="P149" s="196">
        <f>O149*H149</f>
        <v>0</v>
      </c>
      <c r="Q149" s="196">
        <v>0</v>
      </c>
      <c r="R149" s="196">
        <f>Q149*H149</f>
        <v>0</v>
      </c>
      <c r="S149" s="196">
        <v>0</v>
      </c>
      <c r="T149" s="197">
        <f>S149*H149</f>
        <v>0</v>
      </c>
      <c r="U149" s="33"/>
      <c r="V149" s="33"/>
      <c r="W149" s="33"/>
      <c r="X149" s="33"/>
      <c r="Y149" s="33"/>
      <c r="Z149" s="33"/>
      <c r="AA149" s="33"/>
      <c r="AB149" s="33"/>
      <c r="AC149" s="33"/>
      <c r="AD149" s="33"/>
      <c r="AE149" s="33"/>
      <c r="AR149" s="198" t="s">
        <v>157</v>
      </c>
      <c r="AT149" s="198" t="s">
        <v>136</v>
      </c>
      <c r="AU149" s="198" t="s">
        <v>89</v>
      </c>
      <c r="AY149" s="16" t="s">
        <v>133</v>
      </c>
      <c r="BE149" s="199">
        <f>IF(N149="základní",J149,0)</f>
        <v>0</v>
      </c>
      <c r="BF149" s="199">
        <f>IF(N149="snížená",J149,0)</f>
        <v>0</v>
      </c>
      <c r="BG149" s="199">
        <f>IF(N149="zákl. přenesená",J149,0)</f>
        <v>0</v>
      </c>
      <c r="BH149" s="199">
        <f>IF(N149="sníž. přenesená",J149,0)</f>
        <v>0</v>
      </c>
      <c r="BI149" s="199">
        <f>IF(N149="nulová",J149,0)</f>
        <v>0</v>
      </c>
      <c r="BJ149" s="16" t="s">
        <v>87</v>
      </c>
      <c r="BK149" s="199">
        <f>ROUND(I149*H149,2)</f>
        <v>0</v>
      </c>
      <c r="BL149" s="16" t="s">
        <v>157</v>
      </c>
      <c r="BM149" s="198" t="s">
        <v>260</v>
      </c>
    </row>
    <row r="150" spans="1:65" s="2" customFormat="1" ht="28.8">
      <c r="A150" s="33"/>
      <c r="B150" s="34"/>
      <c r="C150" s="35"/>
      <c r="D150" s="200" t="s">
        <v>142</v>
      </c>
      <c r="E150" s="35"/>
      <c r="F150" s="201" t="s">
        <v>259</v>
      </c>
      <c r="G150" s="35"/>
      <c r="H150" s="35"/>
      <c r="I150" s="202"/>
      <c r="J150" s="35"/>
      <c r="K150" s="35"/>
      <c r="L150" s="38"/>
      <c r="M150" s="203"/>
      <c r="N150" s="204"/>
      <c r="O150" s="70"/>
      <c r="P150" s="70"/>
      <c r="Q150" s="70"/>
      <c r="R150" s="70"/>
      <c r="S150" s="70"/>
      <c r="T150" s="71"/>
      <c r="U150" s="33"/>
      <c r="V150" s="33"/>
      <c r="W150" s="33"/>
      <c r="X150" s="33"/>
      <c r="Y150" s="33"/>
      <c r="Z150" s="33"/>
      <c r="AA150" s="33"/>
      <c r="AB150" s="33"/>
      <c r="AC150" s="33"/>
      <c r="AD150" s="33"/>
      <c r="AE150" s="33"/>
      <c r="AT150" s="16" t="s">
        <v>142</v>
      </c>
      <c r="AU150" s="16" t="s">
        <v>89</v>
      </c>
    </row>
    <row r="151" spans="1:65" s="2" customFormat="1" ht="48">
      <c r="A151" s="33"/>
      <c r="B151" s="34"/>
      <c r="C151" s="35"/>
      <c r="D151" s="200" t="s">
        <v>143</v>
      </c>
      <c r="E151" s="35"/>
      <c r="F151" s="205" t="s">
        <v>261</v>
      </c>
      <c r="G151" s="35"/>
      <c r="H151" s="35"/>
      <c r="I151" s="202"/>
      <c r="J151" s="35"/>
      <c r="K151" s="35"/>
      <c r="L151" s="38"/>
      <c r="M151" s="203"/>
      <c r="N151" s="204"/>
      <c r="O151" s="70"/>
      <c r="P151" s="70"/>
      <c r="Q151" s="70"/>
      <c r="R151" s="70"/>
      <c r="S151" s="70"/>
      <c r="T151" s="71"/>
      <c r="U151" s="33"/>
      <c r="V151" s="33"/>
      <c r="W151" s="33"/>
      <c r="X151" s="33"/>
      <c r="Y151" s="33"/>
      <c r="Z151" s="33"/>
      <c r="AA151" s="33"/>
      <c r="AB151" s="33"/>
      <c r="AC151" s="33"/>
      <c r="AD151" s="33"/>
      <c r="AE151" s="33"/>
      <c r="AT151" s="16" t="s">
        <v>143</v>
      </c>
      <c r="AU151" s="16" t="s">
        <v>89</v>
      </c>
    </row>
    <row r="152" spans="1:65" s="12" customFormat="1" ht="22.8" customHeight="1">
      <c r="B152" s="170"/>
      <c r="C152" s="171"/>
      <c r="D152" s="172" t="s">
        <v>79</v>
      </c>
      <c r="E152" s="184" t="s">
        <v>262</v>
      </c>
      <c r="F152" s="184" t="s">
        <v>263</v>
      </c>
      <c r="G152" s="171"/>
      <c r="H152" s="171"/>
      <c r="I152" s="174"/>
      <c r="J152" s="185">
        <f>BK152</f>
        <v>0</v>
      </c>
      <c r="K152" s="171"/>
      <c r="L152" s="176"/>
      <c r="M152" s="177"/>
      <c r="N152" s="178"/>
      <c r="O152" s="178"/>
      <c r="P152" s="179">
        <f>SUM(P153:P154)</f>
        <v>0</v>
      </c>
      <c r="Q152" s="178"/>
      <c r="R152" s="179">
        <f>SUM(R153:R154)</f>
        <v>0</v>
      </c>
      <c r="S152" s="178"/>
      <c r="T152" s="180">
        <f>SUM(T153:T154)</f>
        <v>0</v>
      </c>
      <c r="AR152" s="181" t="s">
        <v>87</v>
      </c>
      <c r="AT152" s="182" t="s">
        <v>79</v>
      </c>
      <c r="AU152" s="182" t="s">
        <v>87</v>
      </c>
      <c r="AY152" s="181" t="s">
        <v>133</v>
      </c>
      <c r="BK152" s="183">
        <f>SUM(BK153:BK154)</f>
        <v>0</v>
      </c>
    </row>
    <row r="153" spans="1:65" s="2" customFormat="1" ht="24.15" customHeight="1">
      <c r="A153" s="33"/>
      <c r="B153" s="34"/>
      <c r="C153" s="186" t="s">
        <v>179</v>
      </c>
      <c r="D153" s="186" t="s">
        <v>136</v>
      </c>
      <c r="E153" s="187" t="s">
        <v>264</v>
      </c>
      <c r="F153" s="188" t="s">
        <v>265</v>
      </c>
      <c r="G153" s="189" t="s">
        <v>139</v>
      </c>
      <c r="H153" s="190">
        <v>1</v>
      </c>
      <c r="I153" s="191"/>
      <c r="J153" s="192">
        <f>ROUND(I153*H153,2)</f>
        <v>0</v>
      </c>
      <c r="K153" s="193"/>
      <c r="L153" s="38"/>
      <c r="M153" s="194" t="s">
        <v>1</v>
      </c>
      <c r="N153" s="195" t="s">
        <v>45</v>
      </c>
      <c r="O153" s="70"/>
      <c r="P153" s="196">
        <f>O153*H153</f>
        <v>0</v>
      </c>
      <c r="Q153" s="196">
        <v>0</v>
      </c>
      <c r="R153" s="196">
        <f>Q153*H153</f>
        <v>0</v>
      </c>
      <c r="S153" s="196">
        <v>0</v>
      </c>
      <c r="T153" s="197">
        <f>S153*H153</f>
        <v>0</v>
      </c>
      <c r="U153" s="33"/>
      <c r="V153" s="33"/>
      <c r="W153" s="33"/>
      <c r="X153" s="33"/>
      <c r="Y153" s="33"/>
      <c r="Z153" s="33"/>
      <c r="AA153" s="33"/>
      <c r="AB153" s="33"/>
      <c r="AC153" s="33"/>
      <c r="AD153" s="33"/>
      <c r="AE153" s="33"/>
      <c r="AR153" s="198" t="s">
        <v>157</v>
      </c>
      <c r="AT153" s="198" t="s">
        <v>136</v>
      </c>
      <c r="AU153" s="198" t="s">
        <v>89</v>
      </c>
      <c r="AY153" s="16" t="s">
        <v>133</v>
      </c>
      <c r="BE153" s="199">
        <f>IF(N153="základní",J153,0)</f>
        <v>0</v>
      </c>
      <c r="BF153" s="199">
        <f>IF(N153="snížená",J153,0)</f>
        <v>0</v>
      </c>
      <c r="BG153" s="199">
        <f>IF(N153="zákl. přenesená",J153,0)</f>
        <v>0</v>
      </c>
      <c r="BH153" s="199">
        <f>IF(N153="sníž. přenesená",J153,0)</f>
        <v>0</v>
      </c>
      <c r="BI153" s="199">
        <f>IF(N153="nulová",J153,0)</f>
        <v>0</v>
      </c>
      <c r="BJ153" s="16" t="s">
        <v>87</v>
      </c>
      <c r="BK153" s="199">
        <f>ROUND(I153*H153,2)</f>
        <v>0</v>
      </c>
      <c r="BL153" s="16" t="s">
        <v>157</v>
      </c>
      <c r="BM153" s="198" t="s">
        <v>266</v>
      </c>
    </row>
    <row r="154" spans="1:65" s="2" customFormat="1" ht="19.2">
      <c r="A154" s="33"/>
      <c r="B154" s="34"/>
      <c r="C154" s="35"/>
      <c r="D154" s="200" t="s">
        <v>142</v>
      </c>
      <c r="E154" s="35"/>
      <c r="F154" s="201" t="s">
        <v>267</v>
      </c>
      <c r="G154" s="35"/>
      <c r="H154" s="35"/>
      <c r="I154" s="202"/>
      <c r="J154" s="35"/>
      <c r="K154" s="35"/>
      <c r="L154" s="38"/>
      <c r="M154" s="203"/>
      <c r="N154" s="204"/>
      <c r="O154" s="70"/>
      <c r="P154" s="70"/>
      <c r="Q154" s="70"/>
      <c r="R154" s="70"/>
      <c r="S154" s="70"/>
      <c r="T154" s="71"/>
      <c r="U154" s="33"/>
      <c r="V154" s="33"/>
      <c r="W154" s="33"/>
      <c r="X154" s="33"/>
      <c r="Y154" s="33"/>
      <c r="Z154" s="33"/>
      <c r="AA154" s="33"/>
      <c r="AB154" s="33"/>
      <c r="AC154" s="33"/>
      <c r="AD154" s="33"/>
      <c r="AE154" s="33"/>
      <c r="AT154" s="16" t="s">
        <v>142</v>
      </c>
      <c r="AU154" s="16" t="s">
        <v>89</v>
      </c>
    </row>
    <row r="155" spans="1:65" s="12" customFormat="1" ht="25.95" customHeight="1">
      <c r="B155" s="170"/>
      <c r="C155" s="171"/>
      <c r="D155" s="172" t="s">
        <v>79</v>
      </c>
      <c r="E155" s="173" t="s">
        <v>268</v>
      </c>
      <c r="F155" s="173" t="s">
        <v>269</v>
      </c>
      <c r="G155" s="171"/>
      <c r="H155" s="171"/>
      <c r="I155" s="174"/>
      <c r="J155" s="175">
        <f>BK155</f>
        <v>0</v>
      </c>
      <c r="K155" s="171"/>
      <c r="L155" s="176"/>
      <c r="M155" s="177"/>
      <c r="N155" s="178"/>
      <c r="O155" s="178"/>
      <c r="P155" s="179">
        <f>P156+P160</f>
        <v>0</v>
      </c>
      <c r="Q155" s="178"/>
      <c r="R155" s="179">
        <f>R156+R160</f>
        <v>17.777124999999998</v>
      </c>
      <c r="S155" s="178"/>
      <c r="T155" s="180">
        <f>T156+T160</f>
        <v>0</v>
      </c>
      <c r="AR155" s="181" t="s">
        <v>89</v>
      </c>
      <c r="AT155" s="182" t="s">
        <v>79</v>
      </c>
      <c r="AU155" s="182" t="s">
        <v>80</v>
      </c>
      <c r="AY155" s="181" t="s">
        <v>133</v>
      </c>
      <c r="BK155" s="183">
        <f>BK156+BK160</f>
        <v>0</v>
      </c>
    </row>
    <row r="156" spans="1:65" s="12" customFormat="1" ht="22.8" customHeight="1">
      <c r="B156" s="170"/>
      <c r="C156" s="171"/>
      <c r="D156" s="172" t="s">
        <v>79</v>
      </c>
      <c r="E156" s="184" t="s">
        <v>270</v>
      </c>
      <c r="F156" s="184" t="s">
        <v>271</v>
      </c>
      <c r="G156" s="171"/>
      <c r="H156" s="171"/>
      <c r="I156" s="174"/>
      <c r="J156" s="185">
        <f>BK156</f>
        <v>0</v>
      </c>
      <c r="K156" s="171"/>
      <c r="L156" s="176"/>
      <c r="M156" s="177"/>
      <c r="N156" s="178"/>
      <c r="O156" s="178"/>
      <c r="P156" s="179">
        <f>SUM(P157:P159)</f>
        <v>0</v>
      </c>
      <c r="Q156" s="178"/>
      <c r="R156" s="179">
        <f>SUM(R157:R159)</f>
        <v>1E-3</v>
      </c>
      <c r="S156" s="178"/>
      <c r="T156" s="180">
        <f>SUM(T157:T159)</f>
        <v>0</v>
      </c>
      <c r="AR156" s="181" t="s">
        <v>89</v>
      </c>
      <c r="AT156" s="182" t="s">
        <v>79</v>
      </c>
      <c r="AU156" s="182" t="s">
        <v>87</v>
      </c>
      <c r="AY156" s="181" t="s">
        <v>133</v>
      </c>
      <c r="BK156" s="183">
        <f>SUM(BK157:BK159)</f>
        <v>0</v>
      </c>
    </row>
    <row r="157" spans="1:65" s="2" customFormat="1" ht="16.5" customHeight="1">
      <c r="A157" s="33"/>
      <c r="B157" s="34"/>
      <c r="C157" s="186" t="s">
        <v>184</v>
      </c>
      <c r="D157" s="186" t="s">
        <v>136</v>
      </c>
      <c r="E157" s="187" t="s">
        <v>272</v>
      </c>
      <c r="F157" s="188" t="s">
        <v>273</v>
      </c>
      <c r="G157" s="189" t="s">
        <v>139</v>
      </c>
      <c r="H157" s="190">
        <v>1</v>
      </c>
      <c r="I157" s="191"/>
      <c r="J157" s="192">
        <f>ROUND(I157*H157,2)</f>
        <v>0</v>
      </c>
      <c r="K157" s="193"/>
      <c r="L157" s="38"/>
      <c r="M157" s="194" t="s">
        <v>1</v>
      </c>
      <c r="N157" s="195" t="s">
        <v>45</v>
      </c>
      <c r="O157" s="70"/>
      <c r="P157" s="196">
        <f>O157*H157</f>
        <v>0</v>
      </c>
      <c r="Q157" s="196">
        <v>1E-3</v>
      </c>
      <c r="R157" s="196">
        <f>Q157*H157</f>
        <v>1E-3</v>
      </c>
      <c r="S157" s="196">
        <v>0</v>
      </c>
      <c r="T157" s="197">
        <f>S157*H157</f>
        <v>0</v>
      </c>
      <c r="U157" s="33"/>
      <c r="V157" s="33"/>
      <c r="W157" s="33"/>
      <c r="X157" s="33"/>
      <c r="Y157" s="33"/>
      <c r="Z157" s="33"/>
      <c r="AA157" s="33"/>
      <c r="AB157" s="33"/>
      <c r="AC157" s="33"/>
      <c r="AD157" s="33"/>
      <c r="AE157" s="33"/>
      <c r="AR157" s="198" t="s">
        <v>274</v>
      </c>
      <c r="AT157" s="198" t="s">
        <v>136</v>
      </c>
      <c r="AU157" s="198" t="s">
        <v>89</v>
      </c>
      <c r="AY157" s="16" t="s">
        <v>133</v>
      </c>
      <c r="BE157" s="199">
        <f>IF(N157="základní",J157,0)</f>
        <v>0</v>
      </c>
      <c r="BF157" s="199">
        <f>IF(N157="snížená",J157,0)</f>
        <v>0</v>
      </c>
      <c r="BG157" s="199">
        <f>IF(N157="zákl. přenesená",J157,0)</f>
        <v>0</v>
      </c>
      <c r="BH157" s="199">
        <f>IF(N157="sníž. přenesená",J157,0)</f>
        <v>0</v>
      </c>
      <c r="BI157" s="199">
        <f>IF(N157="nulová",J157,0)</f>
        <v>0</v>
      </c>
      <c r="BJ157" s="16" t="s">
        <v>87</v>
      </c>
      <c r="BK157" s="199">
        <f>ROUND(I157*H157,2)</f>
        <v>0</v>
      </c>
      <c r="BL157" s="16" t="s">
        <v>274</v>
      </c>
      <c r="BM157" s="198" t="s">
        <v>275</v>
      </c>
    </row>
    <row r="158" spans="1:65" s="2" customFormat="1" ht="10.199999999999999">
      <c r="A158" s="33"/>
      <c r="B158" s="34"/>
      <c r="C158" s="35"/>
      <c r="D158" s="200" t="s">
        <v>142</v>
      </c>
      <c r="E158" s="35"/>
      <c r="F158" s="201" t="s">
        <v>273</v>
      </c>
      <c r="G158" s="35"/>
      <c r="H158" s="35"/>
      <c r="I158" s="202"/>
      <c r="J158" s="35"/>
      <c r="K158" s="35"/>
      <c r="L158" s="38"/>
      <c r="M158" s="203"/>
      <c r="N158" s="204"/>
      <c r="O158" s="70"/>
      <c r="P158" s="70"/>
      <c r="Q158" s="70"/>
      <c r="R158" s="70"/>
      <c r="S158" s="70"/>
      <c r="T158" s="71"/>
      <c r="U158" s="33"/>
      <c r="V158" s="33"/>
      <c r="W158" s="33"/>
      <c r="X158" s="33"/>
      <c r="Y158" s="33"/>
      <c r="Z158" s="33"/>
      <c r="AA158" s="33"/>
      <c r="AB158" s="33"/>
      <c r="AC158" s="33"/>
      <c r="AD158" s="33"/>
      <c r="AE158" s="33"/>
      <c r="AT158" s="16" t="s">
        <v>142</v>
      </c>
      <c r="AU158" s="16" t="s">
        <v>89</v>
      </c>
    </row>
    <row r="159" spans="1:65" s="2" customFormat="1" ht="86.4">
      <c r="A159" s="33"/>
      <c r="B159" s="34"/>
      <c r="C159" s="35"/>
      <c r="D159" s="200" t="s">
        <v>143</v>
      </c>
      <c r="E159" s="35"/>
      <c r="F159" s="205" t="s">
        <v>276</v>
      </c>
      <c r="G159" s="35"/>
      <c r="H159" s="35"/>
      <c r="I159" s="202"/>
      <c r="J159" s="35"/>
      <c r="K159" s="35"/>
      <c r="L159" s="38"/>
      <c r="M159" s="203"/>
      <c r="N159" s="204"/>
      <c r="O159" s="70"/>
      <c r="P159" s="70"/>
      <c r="Q159" s="70"/>
      <c r="R159" s="70"/>
      <c r="S159" s="70"/>
      <c r="T159" s="71"/>
      <c r="U159" s="33"/>
      <c r="V159" s="33"/>
      <c r="W159" s="33"/>
      <c r="X159" s="33"/>
      <c r="Y159" s="33"/>
      <c r="Z159" s="33"/>
      <c r="AA159" s="33"/>
      <c r="AB159" s="33"/>
      <c r="AC159" s="33"/>
      <c r="AD159" s="33"/>
      <c r="AE159" s="33"/>
      <c r="AT159" s="16" t="s">
        <v>143</v>
      </c>
      <c r="AU159" s="16" t="s">
        <v>89</v>
      </c>
    </row>
    <row r="160" spans="1:65" s="12" customFormat="1" ht="22.8" customHeight="1">
      <c r="B160" s="170"/>
      <c r="C160" s="171"/>
      <c r="D160" s="172" t="s">
        <v>79</v>
      </c>
      <c r="E160" s="184" t="s">
        <v>277</v>
      </c>
      <c r="F160" s="184" t="s">
        <v>278</v>
      </c>
      <c r="G160" s="171"/>
      <c r="H160" s="171"/>
      <c r="I160" s="174"/>
      <c r="J160" s="185">
        <f>BK160</f>
        <v>0</v>
      </c>
      <c r="K160" s="171"/>
      <c r="L160" s="176"/>
      <c r="M160" s="177"/>
      <c r="N160" s="178"/>
      <c r="O160" s="178"/>
      <c r="P160" s="179">
        <f>SUM(P161:P188)</f>
        <v>0</v>
      </c>
      <c r="Q160" s="178"/>
      <c r="R160" s="179">
        <f>SUM(R161:R188)</f>
        <v>17.776124999999997</v>
      </c>
      <c r="S160" s="178"/>
      <c r="T160" s="180">
        <f>SUM(T161:T188)</f>
        <v>0</v>
      </c>
      <c r="AR160" s="181" t="s">
        <v>89</v>
      </c>
      <c r="AT160" s="182" t="s">
        <v>79</v>
      </c>
      <c r="AU160" s="182" t="s">
        <v>87</v>
      </c>
      <c r="AY160" s="181" t="s">
        <v>133</v>
      </c>
      <c r="BK160" s="183">
        <f>SUM(BK161:BK188)</f>
        <v>0</v>
      </c>
    </row>
    <row r="161" spans="1:65" s="2" customFormat="1" ht="24.15" customHeight="1">
      <c r="A161" s="33"/>
      <c r="B161" s="34"/>
      <c r="C161" s="186" t="s">
        <v>192</v>
      </c>
      <c r="D161" s="186" t="s">
        <v>136</v>
      </c>
      <c r="E161" s="187" t="s">
        <v>279</v>
      </c>
      <c r="F161" s="188" t="s">
        <v>280</v>
      </c>
      <c r="G161" s="189" t="s">
        <v>238</v>
      </c>
      <c r="H161" s="190">
        <v>87.25</v>
      </c>
      <c r="I161" s="191"/>
      <c r="J161" s="192">
        <f>ROUND(I161*H161,2)</f>
        <v>0</v>
      </c>
      <c r="K161" s="193"/>
      <c r="L161" s="38"/>
      <c r="M161" s="194" t="s">
        <v>1</v>
      </c>
      <c r="N161" s="195" t="s">
        <v>45</v>
      </c>
      <c r="O161" s="70"/>
      <c r="P161" s="196">
        <f>O161*H161</f>
        <v>0</v>
      </c>
      <c r="Q161" s="196">
        <v>5.0000000000000001E-4</v>
      </c>
      <c r="R161" s="196">
        <f>Q161*H161</f>
        <v>4.3625000000000004E-2</v>
      </c>
      <c r="S161" s="196">
        <v>0</v>
      </c>
      <c r="T161" s="197">
        <f>S161*H161</f>
        <v>0</v>
      </c>
      <c r="U161" s="33"/>
      <c r="V161" s="33"/>
      <c r="W161" s="33"/>
      <c r="X161" s="33"/>
      <c r="Y161" s="33"/>
      <c r="Z161" s="33"/>
      <c r="AA161" s="33"/>
      <c r="AB161" s="33"/>
      <c r="AC161" s="33"/>
      <c r="AD161" s="33"/>
      <c r="AE161" s="33"/>
      <c r="AR161" s="198" t="s">
        <v>274</v>
      </c>
      <c r="AT161" s="198" t="s">
        <v>136</v>
      </c>
      <c r="AU161" s="198" t="s">
        <v>89</v>
      </c>
      <c r="AY161" s="16" t="s">
        <v>133</v>
      </c>
      <c r="BE161" s="199">
        <f>IF(N161="základní",J161,0)</f>
        <v>0</v>
      </c>
      <c r="BF161" s="199">
        <f>IF(N161="snížená",J161,0)</f>
        <v>0</v>
      </c>
      <c r="BG161" s="199">
        <f>IF(N161="zákl. přenesená",J161,0)</f>
        <v>0</v>
      </c>
      <c r="BH161" s="199">
        <f>IF(N161="sníž. přenesená",J161,0)</f>
        <v>0</v>
      </c>
      <c r="BI161" s="199">
        <f>IF(N161="nulová",J161,0)</f>
        <v>0</v>
      </c>
      <c r="BJ161" s="16" t="s">
        <v>87</v>
      </c>
      <c r="BK161" s="199">
        <f>ROUND(I161*H161,2)</f>
        <v>0</v>
      </c>
      <c r="BL161" s="16" t="s">
        <v>274</v>
      </c>
      <c r="BM161" s="198" t="s">
        <v>281</v>
      </c>
    </row>
    <row r="162" spans="1:65" s="2" customFormat="1" ht="28.8">
      <c r="A162" s="33"/>
      <c r="B162" s="34"/>
      <c r="C162" s="35"/>
      <c r="D162" s="200" t="s">
        <v>142</v>
      </c>
      <c r="E162" s="35"/>
      <c r="F162" s="201" t="s">
        <v>282</v>
      </c>
      <c r="G162" s="35"/>
      <c r="H162" s="35"/>
      <c r="I162" s="202"/>
      <c r="J162" s="35"/>
      <c r="K162" s="35"/>
      <c r="L162" s="38"/>
      <c r="M162" s="203"/>
      <c r="N162" s="204"/>
      <c r="O162" s="70"/>
      <c r="P162" s="70"/>
      <c r="Q162" s="70"/>
      <c r="R162" s="70"/>
      <c r="S162" s="70"/>
      <c r="T162" s="71"/>
      <c r="U162" s="33"/>
      <c r="V162" s="33"/>
      <c r="W162" s="33"/>
      <c r="X162" s="33"/>
      <c r="Y162" s="33"/>
      <c r="Z162" s="33"/>
      <c r="AA162" s="33"/>
      <c r="AB162" s="33"/>
      <c r="AC162" s="33"/>
      <c r="AD162" s="33"/>
      <c r="AE162" s="33"/>
      <c r="AT162" s="16" t="s">
        <v>142</v>
      </c>
      <c r="AU162" s="16" t="s">
        <v>89</v>
      </c>
    </row>
    <row r="163" spans="1:65" s="2" customFormat="1" ht="38.4">
      <c r="A163" s="33"/>
      <c r="B163" s="34"/>
      <c r="C163" s="35"/>
      <c r="D163" s="200" t="s">
        <v>143</v>
      </c>
      <c r="E163" s="35"/>
      <c r="F163" s="205" t="s">
        <v>283</v>
      </c>
      <c r="G163" s="35"/>
      <c r="H163" s="35"/>
      <c r="I163" s="202"/>
      <c r="J163" s="35"/>
      <c r="K163" s="35"/>
      <c r="L163" s="38"/>
      <c r="M163" s="203"/>
      <c r="N163" s="204"/>
      <c r="O163" s="70"/>
      <c r="P163" s="70"/>
      <c r="Q163" s="70"/>
      <c r="R163" s="70"/>
      <c r="S163" s="70"/>
      <c r="T163" s="71"/>
      <c r="U163" s="33"/>
      <c r="V163" s="33"/>
      <c r="W163" s="33"/>
      <c r="X163" s="33"/>
      <c r="Y163" s="33"/>
      <c r="Z163" s="33"/>
      <c r="AA163" s="33"/>
      <c r="AB163" s="33"/>
      <c r="AC163" s="33"/>
      <c r="AD163" s="33"/>
      <c r="AE163" s="33"/>
      <c r="AT163" s="16" t="s">
        <v>143</v>
      </c>
      <c r="AU163" s="16" t="s">
        <v>89</v>
      </c>
    </row>
    <row r="164" spans="1:65" s="13" customFormat="1" ht="10.199999999999999">
      <c r="B164" s="206"/>
      <c r="C164" s="207"/>
      <c r="D164" s="200" t="s">
        <v>197</v>
      </c>
      <c r="E164" s="208" t="s">
        <v>1</v>
      </c>
      <c r="F164" s="209" t="s">
        <v>284</v>
      </c>
      <c r="G164" s="207"/>
      <c r="H164" s="210">
        <v>12.25</v>
      </c>
      <c r="I164" s="211"/>
      <c r="J164" s="207"/>
      <c r="K164" s="207"/>
      <c r="L164" s="212"/>
      <c r="M164" s="213"/>
      <c r="N164" s="214"/>
      <c r="O164" s="214"/>
      <c r="P164" s="214"/>
      <c r="Q164" s="214"/>
      <c r="R164" s="214"/>
      <c r="S164" s="214"/>
      <c r="T164" s="215"/>
      <c r="AT164" s="216" t="s">
        <v>197</v>
      </c>
      <c r="AU164" s="216" t="s">
        <v>89</v>
      </c>
      <c r="AV164" s="13" t="s">
        <v>89</v>
      </c>
      <c r="AW164" s="13" t="s">
        <v>36</v>
      </c>
      <c r="AX164" s="13" t="s">
        <v>80</v>
      </c>
      <c r="AY164" s="216" t="s">
        <v>133</v>
      </c>
    </row>
    <row r="165" spans="1:65" s="13" customFormat="1" ht="10.199999999999999">
      <c r="B165" s="206"/>
      <c r="C165" s="207"/>
      <c r="D165" s="200" t="s">
        <v>197</v>
      </c>
      <c r="E165" s="208" t="s">
        <v>1</v>
      </c>
      <c r="F165" s="209" t="s">
        <v>285</v>
      </c>
      <c r="G165" s="207"/>
      <c r="H165" s="210">
        <v>75</v>
      </c>
      <c r="I165" s="211"/>
      <c r="J165" s="207"/>
      <c r="K165" s="207"/>
      <c r="L165" s="212"/>
      <c r="M165" s="213"/>
      <c r="N165" s="214"/>
      <c r="O165" s="214"/>
      <c r="P165" s="214"/>
      <c r="Q165" s="214"/>
      <c r="R165" s="214"/>
      <c r="S165" s="214"/>
      <c r="T165" s="215"/>
      <c r="AT165" s="216" t="s">
        <v>197</v>
      </c>
      <c r="AU165" s="216" t="s">
        <v>89</v>
      </c>
      <c r="AV165" s="13" t="s">
        <v>89</v>
      </c>
      <c r="AW165" s="13" t="s">
        <v>36</v>
      </c>
      <c r="AX165" s="13" t="s">
        <v>80</v>
      </c>
      <c r="AY165" s="216" t="s">
        <v>133</v>
      </c>
    </row>
    <row r="166" spans="1:65" s="14" customFormat="1" ht="10.199999999999999">
      <c r="B166" s="221"/>
      <c r="C166" s="222"/>
      <c r="D166" s="200" t="s">
        <v>197</v>
      </c>
      <c r="E166" s="223" t="s">
        <v>1</v>
      </c>
      <c r="F166" s="224" t="s">
        <v>286</v>
      </c>
      <c r="G166" s="222"/>
      <c r="H166" s="225">
        <v>87.25</v>
      </c>
      <c r="I166" s="226"/>
      <c r="J166" s="222"/>
      <c r="K166" s="222"/>
      <c r="L166" s="227"/>
      <c r="M166" s="228"/>
      <c r="N166" s="229"/>
      <c r="O166" s="229"/>
      <c r="P166" s="229"/>
      <c r="Q166" s="229"/>
      <c r="R166" s="229"/>
      <c r="S166" s="229"/>
      <c r="T166" s="230"/>
      <c r="AT166" s="231" t="s">
        <v>197</v>
      </c>
      <c r="AU166" s="231" t="s">
        <v>89</v>
      </c>
      <c r="AV166" s="14" t="s">
        <v>157</v>
      </c>
      <c r="AW166" s="14" t="s">
        <v>36</v>
      </c>
      <c r="AX166" s="14" t="s">
        <v>87</v>
      </c>
      <c r="AY166" s="231" t="s">
        <v>133</v>
      </c>
    </row>
    <row r="167" spans="1:65" s="2" customFormat="1" ht="24.15" customHeight="1">
      <c r="A167" s="33"/>
      <c r="B167" s="34"/>
      <c r="C167" s="186" t="s">
        <v>199</v>
      </c>
      <c r="D167" s="186" t="s">
        <v>136</v>
      </c>
      <c r="E167" s="187" t="s">
        <v>287</v>
      </c>
      <c r="F167" s="188" t="s">
        <v>288</v>
      </c>
      <c r="G167" s="189" t="s">
        <v>238</v>
      </c>
      <c r="H167" s="190">
        <v>65</v>
      </c>
      <c r="I167" s="191"/>
      <c r="J167" s="192">
        <f>ROUND(I167*H167,2)</f>
        <v>0</v>
      </c>
      <c r="K167" s="193"/>
      <c r="L167" s="38"/>
      <c r="M167" s="194" t="s">
        <v>1</v>
      </c>
      <c r="N167" s="195" t="s">
        <v>45</v>
      </c>
      <c r="O167" s="70"/>
      <c r="P167" s="196">
        <f>O167*H167</f>
        <v>0</v>
      </c>
      <c r="Q167" s="196">
        <v>5.0000000000000001E-4</v>
      </c>
      <c r="R167" s="196">
        <f>Q167*H167</f>
        <v>3.2500000000000001E-2</v>
      </c>
      <c r="S167" s="196">
        <v>0</v>
      </c>
      <c r="T167" s="197">
        <f>S167*H167</f>
        <v>0</v>
      </c>
      <c r="U167" s="33"/>
      <c r="V167" s="33"/>
      <c r="W167" s="33"/>
      <c r="X167" s="33"/>
      <c r="Y167" s="33"/>
      <c r="Z167" s="33"/>
      <c r="AA167" s="33"/>
      <c r="AB167" s="33"/>
      <c r="AC167" s="33"/>
      <c r="AD167" s="33"/>
      <c r="AE167" s="33"/>
      <c r="AR167" s="198" t="s">
        <v>274</v>
      </c>
      <c r="AT167" s="198" t="s">
        <v>136</v>
      </c>
      <c r="AU167" s="198" t="s">
        <v>89</v>
      </c>
      <c r="AY167" s="16" t="s">
        <v>133</v>
      </c>
      <c r="BE167" s="199">
        <f>IF(N167="základní",J167,0)</f>
        <v>0</v>
      </c>
      <c r="BF167" s="199">
        <f>IF(N167="snížená",J167,0)</f>
        <v>0</v>
      </c>
      <c r="BG167" s="199">
        <f>IF(N167="zákl. přenesená",J167,0)</f>
        <v>0</v>
      </c>
      <c r="BH167" s="199">
        <f>IF(N167="sníž. přenesená",J167,0)</f>
        <v>0</v>
      </c>
      <c r="BI167" s="199">
        <f>IF(N167="nulová",J167,0)</f>
        <v>0</v>
      </c>
      <c r="BJ167" s="16" t="s">
        <v>87</v>
      </c>
      <c r="BK167" s="199">
        <f>ROUND(I167*H167,2)</f>
        <v>0</v>
      </c>
      <c r="BL167" s="16" t="s">
        <v>274</v>
      </c>
      <c r="BM167" s="198" t="s">
        <v>289</v>
      </c>
    </row>
    <row r="168" spans="1:65" s="2" customFormat="1" ht="67.2">
      <c r="A168" s="33"/>
      <c r="B168" s="34"/>
      <c r="C168" s="35"/>
      <c r="D168" s="200" t="s">
        <v>142</v>
      </c>
      <c r="E168" s="35"/>
      <c r="F168" s="201" t="s">
        <v>290</v>
      </c>
      <c r="G168" s="35"/>
      <c r="H168" s="35"/>
      <c r="I168" s="202"/>
      <c r="J168" s="35"/>
      <c r="K168" s="35"/>
      <c r="L168" s="38"/>
      <c r="M168" s="203"/>
      <c r="N168" s="204"/>
      <c r="O168" s="70"/>
      <c r="P168" s="70"/>
      <c r="Q168" s="70"/>
      <c r="R168" s="70"/>
      <c r="S168" s="70"/>
      <c r="T168" s="71"/>
      <c r="U168" s="33"/>
      <c r="V168" s="33"/>
      <c r="W168" s="33"/>
      <c r="X168" s="33"/>
      <c r="Y168" s="33"/>
      <c r="Z168" s="33"/>
      <c r="AA168" s="33"/>
      <c r="AB168" s="33"/>
      <c r="AC168" s="33"/>
      <c r="AD168" s="33"/>
      <c r="AE168" s="33"/>
      <c r="AT168" s="16" t="s">
        <v>142</v>
      </c>
      <c r="AU168" s="16" t="s">
        <v>89</v>
      </c>
    </row>
    <row r="169" spans="1:65" s="2" customFormat="1" ht="76.8">
      <c r="A169" s="33"/>
      <c r="B169" s="34"/>
      <c r="C169" s="35"/>
      <c r="D169" s="200" t="s">
        <v>143</v>
      </c>
      <c r="E169" s="35"/>
      <c r="F169" s="205" t="s">
        <v>291</v>
      </c>
      <c r="G169" s="35"/>
      <c r="H169" s="35"/>
      <c r="I169" s="202"/>
      <c r="J169" s="35"/>
      <c r="K169" s="35"/>
      <c r="L169" s="38"/>
      <c r="M169" s="203"/>
      <c r="N169" s="204"/>
      <c r="O169" s="70"/>
      <c r="P169" s="70"/>
      <c r="Q169" s="70"/>
      <c r="R169" s="70"/>
      <c r="S169" s="70"/>
      <c r="T169" s="71"/>
      <c r="U169" s="33"/>
      <c r="V169" s="33"/>
      <c r="W169" s="33"/>
      <c r="X169" s="33"/>
      <c r="Y169" s="33"/>
      <c r="Z169" s="33"/>
      <c r="AA169" s="33"/>
      <c r="AB169" s="33"/>
      <c r="AC169" s="33"/>
      <c r="AD169" s="33"/>
      <c r="AE169" s="33"/>
      <c r="AT169" s="16" t="s">
        <v>143</v>
      </c>
      <c r="AU169" s="16" t="s">
        <v>89</v>
      </c>
    </row>
    <row r="170" spans="1:65" s="13" customFormat="1" ht="10.199999999999999">
      <c r="B170" s="206"/>
      <c r="C170" s="207"/>
      <c r="D170" s="200" t="s">
        <v>197</v>
      </c>
      <c r="E170" s="208" t="s">
        <v>1</v>
      </c>
      <c r="F170" s="209" t="s">
        <v>292</v>
      </c>
      <c r="G170" s="207"/>
      <c r="H170" s="210">
        <v>65</v>
      </c>
      <c r="I170" s="211"/>
      <c r="J170" s="207"/>
      <c r="K170" s="207"/>
      <c r="L170" s="212"/>
      <c r="M170" s="213"/>
      <c r="N170" s="214"/>
      <c r="O170" s="214"/>
      <c r="P170" s="214"/>
      <c r="Q170" s="214"/>
      <c r="R170" s="214"/>
      <c r="S170" s="214"/>
      <c r="T170" s="215"/>
      <c r="AT170" s="216" t="s">
        <v>197</v>
      </c>
      <c r="AU170" s="216" t="s">
        <v>89</v>
      </c>
      <c r="AV170" s="13" t="s">
        <v>89</v>
      </c>
      <c r="AW170" s="13" t="s">
        <v>36</v>
      </c>
      <c r="AX170" s="13" t="s">
        <v>87</v>
      </c>
      <c r="AY170" s="216" t="s">
        <v>133</v>
      </c>
    </row>
    <row r="171" spans="1:65" s="2" customFormat="1" ht="37.799999999999997" customHeight="1">
      <c r="A171" s="33"/>
      <c r="B171" s="34"/>
      <c r="C171" s="186" t="s">
        <v>206</v>
      </c>
      <c r="D171" s="186" t="s">
        <v>136</v>
      </c>
      <c r="E171" s="187" t="s">
        <v>293</v>
      </c>
      <c r="F171" s="188" t="s">
        <v>294</v>
      </c>
      <c r="G171" s="189" t="s">
        <v>238</v>
      </c>
      <c r="H171" s="190">
        <v>545</v>
      </c>
      <c r="I171" s="191"/>
      <c r="J171" s="192">
        <f>ROUND(I171*H171,2)</f>
        <v>0</v>
      </c>
      <c r="K171" s="193"/>
      <c r="L171" s="38"/>
      <c r="M171" s="194" t="s">
        <v>1</v>
      </c>
      <c r="N171" s="195" t="s">
        <v>45</v>
      </c>
      <c r="O171" s="70"/>
      <c r="P171" s="196">
        <f>O171*H171</f>
        <v>0</v>
      </c>
      <c r="Q171" s="196">
        <v>0.03</v>
      </c>
      <c r="R171" s="196">
        <f>Q171*H171</f>
        <v>16.349999999999998</v>
      </c>
      <c r="S171" s="196">
        <v>0</v>
      </c>
      <c r="T171" s="197">
        <f>S171*H171</f>
        <v>0</v>
      </c>
      <c r="U171" s="33"/>
      <c r="V171" s="33"/>
      <c r="W171" s="33"/>
      <c r="X171" s="33"/>
      <c r="Y171" s="33"/>
      <c r="Z171" s="33"/>
      <c r="AA171" s="33"/>
      <c r="AB171" s="33"/>
      <c r="AC171" s="33"/>
      <c r="AD171" s="33"/>
      <c r="AE171" s="33"/>
      <c r="AR171" s="198" t="s">
        <v>274</v>
      </c>
      <c r="AT171" s="198" t="s">
        <v>136</v>
      </c>
      <c r="AU171" s="198" t="s">
        <v>89</v>
      </c>
      <c r="AY171" s="16" t="s">
        <v>133</v>
      </c>
      <c r="BE171" s="199">
        <f>IF(N171="základní",J171,0)</f>
        <v>0</v>
      </c>
      <c r="BF171" s="199">
        <f>IF(N171="snížená",J171,0)</f>
        <v>0</v>
      </c>
      <c r="BG171" s="199">
        <f>IF(N171="zákl. přenesená",J171,0)</f>
        <v>0</v>
      </c>
      <c r="BH171" s="199">
        <f>IF(N171="sníž. přenesená",J171,0)</f>
        <v>0</v>
      </c>
      <c r="BI171" s="199">
        <f>IF(N171="nulová",J171,0)</f>
        <v>0</v>
      </c>
      <c r="BJ171" s="16" t="s">
        <v>87</v>
      </c>
      <c r="BK171" s="199">
        <f>ROUND(I171*H171,2)</f>
        <v>0</v>
      </c>
      <c r="BL171" s="16" t="s">
        <v>274</v>
      </c>
      <c r="BM171" s="198" t="s">
        <v>295</v>
      </c>
    </row>
    <row r="172" spans="1:65" s="2" customFormat="1" ht="19.2">
      <c r="A172" s="33"/>
      <c r="B172" s="34"/>
      <c r="C172" s="35"/>
      <c r="D172" s="200" t="s">
        <v>142</v>
      </c>
      <c r="E172" s="35"/>
      <c r="F172" s="201" t="s">
        <v>296</v>
      </c>
      <c r="G172" s="35"/>
      <c r="H172" s="35"/>
      <c r="I172" s="202"/>
      <c r="J172" s="35"/>
      <c r="K172" s="35"/>
      <c r="L172" s="38"/>
      <c r="M172" s="203"/>
      <c r="N172" s="204"/>
      <c r="O172" s="70"/>
      <c r="P172" s="70"/>
      <c r="Q172" s="70"/>
      <c r="R172" s="70"/>
      <c r="S172" s="70"/>
      <c r="T172" s="71"/>
      <c r="U172" s="33"/>
      <c r="V172" s="33"/>
      <c r="W172" s="33"/>
      <c r="X172" s="33"/>
      <c r="Y172" s="33"/>
      <c r="Z172" s="33"/>
      <c r="AA172" s="33"/>
      <c r="AB172" s="33"/>
      <c r="AC172" s="33"/>
      <c r="AD172" s="33"/>
      <c r="AE172" s="33"/>
      <c r="AT172" s="16" t="s">
        <v>142</v>
      </c>
      <c r="AU172" s="16" t="s">
        <v>89</v>
      </c>
    </row>
    <row r="173" spans="1:65" s="2" customFormat="1" ht="57.6">
      <c r="A173" s="33"/>
      <c r="B173" s="34"/>
      <c r="C173" s="35"/>
      <c r="D173" s="200" t="s">
        <v>143</v>
      </c>
      <c r="E173" s="35"/>
      <c r="F173" s="205" t="s">
        <v>297</v>
      </c>
      <c r="G173" s="35"/>
      <c r="H173" s="35"/>
      <c r="I173" s="202"/>
      <c r="J173" s="35"/>
      <c r="K173" s="35"/>
      <c r="L173" s="38"/>
      <c r="M173" s="203"/>
      <c r="N173" s="204"/>
      <c r="O173" s="70"/>
      <c r="P173" s="70"/>
      <c r="Q173" s="70"/>
      <c r="R173" s="70"/>
      <c r="S173" s="70"/>
      <c r="T173" s="71"/>
      <c r="U173" s="33"/>
      <c r="V173" s="33"/>
      <c r="W173" s="33"/>
      <c r="X173" s="33"/>
      <c r="Y173" s="33"/>
      <c r="Z173" s="33"/>
      <c r="AA173" s="33"/>
      <c r="AB173" s="33"/>
      <c r="AC173" s="33"/>
      <c r="AD173" s="33"/>
      <c r="AE173" s="33"/>
      <c r="AT173" s="16" t="s">
        <v>143</v>
      </c>
      <c r="AU173" s="16" t="s">
        <v>89</v>
      </c>
    </row>
    <row r="174" spans="1:65" s="13" customFormat="1" ht="20.399999999999999">
      <c r="B174" s="206"/>
      <c r="C174" s="207"/>
      <c r="D174" s="200" t="s">
        <v>197</v>
      </c>
      <c r="E174" s="208" t="s">
        <v>1</v>
      </c>
      <c r="F174" s="209" t="s">
        <v>298</v>
      </c>
      <c r="G174" s="207"/>
      <c r="H174" s="210">
        <v>545</v>
      </c>
      <c r="I174" s="211"/>
      <c r="J174" s="207"/>
      <c r="K174" s="207"/>
      <c r="L174" s="212"/>
      <c r="M174" s="213"/>
      <c r="N174" s="214"/>
      <c r="O174" s="214"/>
      <c r="P174" s="214"/>
      <c r="Q174" s="214"/>
      <c r="R174" s="214"/>
      <c r="S174" s="214"/>
      <c r="T174" s="215"/>
      <c r="AT174" s="216" t="s">
        <v>197</v>
      </c>
      <c r="AU174" s="216" t="s">
        <v>89</v>
      </c>
      <c r="AV174" s="13" t="s">
        <v>89</v>
      </c>
      <c r="AW174" s="13" t="s">
        <v>36</v>
      </c>
      <c r="AX174" s="13" t="s">
        <v>87</v>
      </c>
      <c r="AY174" s="216" t="s">
        <v>133</v>
      </c>
    </row>
    <row r="175" spans="1:65" s="2" customFormat="1" ht="33" customHeight="1">
      <c r="A175" s="33"/>
      <c r="B175" s="34"/>
      <c r="C175" s="186" t="s">
        <v>299</v>
      </c>
      <c r="D175" s="186" t="s">
        <v>136</v>
      </c>
      <c r="E175" s="187" t="s">
        <v>300</v>
      </c>
      <c r="F175" s="188" t="s">
        <v>301</v>
      </c>
      <c r="G175" s="189" t="s">
        <v>238</v>
      </c>
      <c r="H175" s="190">
        <v>610</v>
      </c>
      <c r="I175" s="191"/>
      <c r="J175" s="192">
        <f>ROUND(I175*H175,2)</f>
        <v>0</v>
      </c>
      <c r="K175" s="193"/>
      <c r="L175" s="38"/>
      <c r="M175" s="194" t="s">
        <v>1</v>
      </c>
      <c r="N175" s="195" t="s">
        <v>45</v>
      </c>
      <c r="O175" s="70"/>
      <c r="P175" s="196">
        <f>O175*H175</f>
        <v>0</v>
      </c>
      <c r="Q175" s="196">
        <v>2E-3</v>
      </c>
      <c r="R175" s="196">
        <f>Q175*H175</f>
        <v>1.22</v>
      </c>
      <c r="S175" s="196">
        <v>0</v>
      </c>
      <c r="T175" s="197">
        <f>S175*H175</f>
        <v>0</v>
      </c>
      <c r="U175" s="33"/>
      <c r="V175" s="33"/>
      <c r="W175" s="33"/>
      <c r="X175" s="33"/>
      <c r="Y175" s="33"/>
      <c r="Z175" s="33"/>
      <c r="AA175" s="33"/>
      <c r="AB175" s="33"/>
      <c r="AC175" s="33"/>
      <c r="AD175" s="33"/>
      <c r="AE175" s="33"/>
      <c r="AR175" s="198" t="s">
        <v>274</v>
      </c>
      <c r="AT175" s="198" t="s">
        <v>136</v>
      </c>
      <c r="AU175" s="198" t="s">
        <v>89</v>
      </c>
      <c r="AY175" s="16" t="s">
        <v>133</v>
      </c>
      <c r="BE175" s="199">
        <f>IF(N175="základní",J175,0)</f>
        <v>0</v>
      </c>
      <c r="BF175" s="199">
        <f>IF(N175="snížená",J175,0)</f>
        <v>0</v>
      </c>
      <c r="BG175" s="199">
        <f>IF(N175="zákl. přenesená",J175,0)</f>
        <v>0</v>
      </c>
      <c r="BH175" s="199">
        <f>IF(N175="sníž. přenesená",J175,0)</f>
        <v>0</v>
      </c>
      <c r="BI175" s="199">
        <f>IF(N175="nulová",J175,0)</f>
        <v>0</v>
      </c>
      <c r="BJ175" s="16" t="s">
        <v>87</v>
      </c>
      <c r="BK175" s="199">
        <f>ROUND(I175*H175,2)</f>
        <v>0</v>
      </c>
      <c r="BL175" s="16" t="s">
        <v>274</v>
      </c>
      <c r="BM175" s="198" t="s">
        <v>302</v>
      </c>
    </row>
    <row r="176" spans="1:65" s="2" customFormat="1" ht="38.4">
      <c r="A176" s="33"/>
      <c r="B176" s="34"/>
      <c r="C176" s="35"/>
      <c r="D176" s="200" t="s">
        <v>142</v>
      </c>
      <c r="E176" s="35"/>
      <c r="F176" s="201" t="s">
        <v>303</v>
      </c>
      <c r="G176" s="35"/>
      <c r="H176" s="35"/>
      <c r="I176" s="202"/>
      <c r="J176" s="35"/>
      <c r="K176" s="35"/>
      <c r="L176" s="38"/>
      <c r="M176" s="203"/>
      <c r="N176" s="204"/>
      <c r="O176" s="70"/>
      <c r="P176" s="70"/>
      <c r="Q176" s="70"/>
      <c r="R176" s="70"/>
      <c r="S176" s="70"/>
      <c r="T176" s="71"/>
      <c r="U176" s="33"/>
      <c r="V176" s="33"/>
      <c r="W176" s="33"/>
      <c r="X176" s="33"/>
      <c r="Y176" s="33"/>
      <c r="Z176" s="33"/>
      <c r="AA176" s="33"/>
      <c r="AB176" s="33"/>
      <c r="AC176" s="33"/>
      <c r="AD176" s="33"/>
      <c r="AE176" s="33"/>
      <c r="AT176" s="16" t="s">
        <v>142</v>
      </c>
      <c r="AU176" s="16" t="s">
        <v>89</v>
      </c>
    </row>
    <row r="177" spans="1:65" s="2" customFormat="1" ht="48">
      <c r="A177" s="33"/>
      <c r="B177" s="34"/>
      <c r="C177" s="35"/>
      <c r="D177" s="200" t="s">
        <v>143</v>
      </c>
      <c r="E177" s="35"/>
      <c r="F177" s="205" t="s">
        <v>304</v>
      </c>
      <c r="G177" s="35"/>
      <c r="H177" s="35"/>
      <c r="I177" s="202"/>
      <c r="J177" s="35"/>
      <c r="K177" s="35"/>
      <c r="L177" s="38"/>
      <c r="M177" s="203"/>
      <c r="N177" s="204"/>
      <c r="O177" s="70"/>
      <c r="P177" s="70"/>
      <c r="Q177" s="70"/>
      <c r="R177" s="70"/>
      <c r="S177" s="70"/>
      <c r="T177" s="71"/>
      <c r="U177" s="33"/>
      <c r="V177" s="33"/>
      <c r="W177" s="33"/>
      <c r="X177" s="33"/>
      <c r="Y177" s="33"/>
      <c r="Z177" s="33"/>
      <c r="AA177" s="33"/>
      <c r="AB177" s="33"/>
      <c r="AC177" s="33"/>
      <c r="AD177" s="33"/>
      <c r="AE177" s="33"/>
      <c r="AT177" s="16" t="s">
        <v>143</v>
      </c>
      <c r="AU177" s="16" t="s">
        <v>89</v>
      </c>
    </row>
    <row r="178" spans="1:65" s="13" customFormat="1" ht="10.199999999999999">
      <c r="B178" s="206"/>
      <c r="C178" s="207"/>
      <c r="D178" s="200" t="s">
        <v>197</v>
      </c>
      <c r="E178" s="208" t="s">
        <v>1</v>
      </c>
      <c r="F178" s="209" t="s">
        <v>305</v>
      </c>
      <c r="G178" s="207"/>
      <c r="H178" s="210">
        <v>245</v>
      </c>
      <c r="I178" s="211"/>
      <c r="J178" s="207"/>
      <c r="K178" s="207"/>
      <c r="L178" s="212"/>
      <c r="M178" s="213"/>
      <c r="N178" s="214"/>
      <c r="O178" s="214"/>
      <c r="P178" s="214"/>
      <c r="Q178" s="214"/>
      <c r="R178" s="214"/>
      <c r="S178" s="214"/>
      <c r="T178" s="215"/>
      <c r="AT178" s="216" t="s">
        <v>197</v>
      </c>
      <c r="AU178" s="216" t="s">
        <v>89</v>
      </c>
      <c r="AV178" s="13" t="s">
        <v>89</v>
      </c>
      <c r="AW178" s="13" t="s">
        <v>36</v>
      </c>
      <c r="AX178" s="13" t="s">
        <v>80</v>
      </c>
      <c r="AY178" s="216" t="s">
        <v>133</v>
      </c>
    </row>
    <row r="179" spans="1:65" s="13" customFormat="1" ht="10.199999999999999">
      <c r="B179" s="206"/>
      <c r="C179" s="207"/>
      <c r="D179" s="200" t="s">
        <v>197</v>
      </c>
      <c r="E179" s="208" t="s">
        <v>1</v>
      </c>
      <c r="F179" s="209" t="s">
        <v>306</v>
      </c>
      <c r="G179" s="207"/>
      <c r="H179" s="210">
        <v>63</v>
      </c>
      <c r="I179" s="211"/>
      <c r="J179" s="207"/>
      <c r="K179" s="207"/>
      <c r="L179" s="212"/>
      <c r="M179" s="213"/>
      <c r="N179" s="214"/>
      <c r="O179" s="214"/>
      <c r="P179" s="214"/>
      <c r="Q179" s="214"/>
      <c r="R179" s="214"/>
      <c r="S179" s="214"/>
      <c r="T179" s="215"/>
      <c r="AT179" s="216" t="s">
        <v>197</v>
      </c>
      <c r="AU179" s="216" t="s">
        <v>89</v>
      </c>
      <c r="AV179" s="13" t="s">
        <v>89</v>
      </c>
      <c r="AW179" s="13" t="s">
        <v>36</v>
      </c>
      <c r="AX179" s="13" t="s">
        <v>80</v>
      </c>
      <c r="AY179" s="216" t="s">
        <v>133</v>
      </c>
    </row>
    <row r="180" spans="1:65" s="13" customFormat="1" ht="10.199999999999999">
      <c r="B180" s="206"/>
      <c r="C180" s="207"/>
      <c r="D180" s="200" t="s">
        <v>197</v>
      </c>
      <c r="E180" s="208" t="s">
        <v>1</v>
      </c>
      <c r="F180" s="209" t="s">
        <v>307</v>
      </c>
      <c r="G180" s="207"/>
      <c r="H180" s="210">
        <v>65</v>
      </c>
      <c r="I180" s="211"/>
      <c r="J180" s="207"/>
      <c r="K180" s="207"/>
      <c r="L180" s="212"/>
      <c r="M180" s="213"/>
      <c r="N180" s="214"/>
      <c r="O180" s="214"/>
      <c r="P180" s="214"/>
      <c r="Q180" s="214"/>
      <c r="R180" s="214"/>
      <c r="S180" s="214"/>
      <c r="T180" s="215"/>
      <c r="AT180" s="216" t="s">
        <v>197</v>
      </c>
      <c r="AU180" s="216" t="s">
        <v>89</v>
      </c>
      <c r="AV180" s="13" t="s">
        <v>89</v>
      </c>
      <c r="AW180" s="13" t="s">
        <v>36</v>
      </c>
      <c r="AX180" s="13" t="s">
        <v>80</v>
      </c>
      <c r="AY180" s="216" t="s">
        <v>133</v>
      </c>
    </row>
    <row r="181" spans="1:65" s="13" customFormat="1" ht="10.199999999999999">
      <c r="B181" s="206"/>
      <c r="C181" s="207"/>
      <c r="D181" s="200" t="s">
        <v>197</v>
      </c>
      <c r="E181" s="208" t="s">
        <v>1</v>
      </c>
      <c r="F181" s="209" t="s">
        <v>308</v>
      </c>
      <c r="G181" s="207"/>
      <c r="H181" s="210">
        <v>237</v>
      </c>
      <c r="I181" s="211"/>
      <c r="J181" s="207"/>
      <c r="K181" s="207"/>
      <c r="L181" s="212"/>
      <c r="M181" s="213"/>
      <c r="N181" s="214"/>
      <c r="O181" s="214"/>
      <c r="P181" s="214"/>
      <c r="Q181" s="214"/>
      <c r="R181" s="214"/>
      <c r="S181" s="214"/>
      <c r="T181" s="215"/>
      <c r="AT181" s="216" t="s">
        <v>197</v>
      </c>
      <c r="AU181" s="216" t="s">
        <v>89</v>
      </c>
      <c r="AV181" s="13" t="s">
        <v>89</v>
      </c>
      <c r="AW181" s="13" t="s">
        <v>36</v>
      </c>
      <c r="AX181" s="13" t="s">
        <v>80</v>
      </c>
      <c r="AY181" s="216" t="s">
        <v>133</v>
      </c>
    </row>
    <row r="182" spans="1:65" s="14" customFormat="1" ht="10.199999999999999">
      <c r="B182" s="221"/>
      <c r="C182" s="222"/>
      <c r="D182" s="200" t="s">
        <v>197</v>
      </c>
      <c r="E182" s="223" t="s">
        <v>1</v>
      </c>
      <c r="F182" s="224" t="s">
        <v>286</v>
      </c>
      <c r="G182" s="222"/>
      <c r="H182" s="225">
        <v>610</v>
      </c>
      <c r="I182" s="226"/>
      <c r="J182" s="222"/>
      <c r="K182" s="222"/>
      <c r="L182" s="227"/>
      <c r="M182" s="228"/>
      <c r="N182" s="229"/>
      <c r="O182" s="229"/>
      <c r="P182" s="229"/>
      <c r="Q182" s="229"/>
      <c r="R182" s="229"/>
      <c r="S182" s="229"/>
      <c r="T182" s="230"/>
      <c r="AT182" s="231" t="s">
        <v>197</v>
      </c>
      <c r="AU182" s="231" t="s">
        <v>89</v>
      </c>
      <c r="AV182" s="14" t="s">
        <v>157</v>
      </c>
      <c r="AW182" s="14" t="s">
        <v>36</v>
      </c>
      <c r="AX182" s="14" t="s">
        <v>87</v>
      </c>
      <c r="AY182" s="231" t="s">
        <v>133</v>
      </c>
    </row>
    <row r="183" spans="1:65" s="2" customFormat="1" ht="37.799999999999997" customHeight="1">
      <c r="A183" s="33"/>
      <c r="B183" s="34"/>
      <c r="C183" s="186" t="s">
        <v>309</v>
      </c>
      <c r="D183" s="186" t="s">
        <v>136</v>
      </c>
      <c r="E183" s="187" t="s">
        <v>310</v>
      </c>
      <c r="F183" s="188" t="s">
        <v>311</v>
      </c>
      <c r="G183" s="189" t="s">
        <v>238</v>
      </c>
      <c r="H183" s="190">
        <v>65</v>
      </c>
      <c r="I183" s="191"/>
      <c r="J183" s="192">
        <f>ROUND(I183*H183,2)</f>
        <v>0</v>
      </c>
      <c r="K183" s="193"/>
      <c r="L183" s="38"/>
      <c r="M183" s="194" t="s">
        <v>1</v>
      </c>
      <c r="N183" s="195" t="s">
        <v>45</v>
      </c>
      <c r="O183" s="70"/>
      <c r="P183" s="196">
        <f>O183*H183</f>
        <v>0</v>
      </c>
      <c r="Q183" s="196">
        <v>2E-3</v>
      </c>
      <c r="R183" s="196">
        <f>Q183*H183</f>
        <v>0.13</v>
      </c>
      <c r="S183" s="196">
        <v>0</v>
      </c>
      <c r="T183" s="197">
        <f>S183*H183</f>
        <v>0</v>
      </c>
      <c r="U183" s="33"/>
      <c r="V183" s="33"/>
      <c r="W183" s="33"/>
      <c r="X183" s="33"/>
      <c r="Y183" s="33"/>
      <c r="Z183" s="33"/>
      <c r="AA183" s="33"/>
      <c r="AB183" s="33"/>
      <c r="AC183" s="33"/>
      <c r="AD183" s="33"/>
      <c r="AE183" s="33"/>
      <c r="AR183" s="198" t="s">
        <v>274</v>
      </c>
      <c r="AT183" s="198" t="s">
        <v>136</v>
      </c>
      <c r="AU183" s="198" t="s">
        <v>89</v>
      </c>
      <c r="AY183" s="16" t="s">
        <v>133</v>
      </c>
      <c r="BE183" s="199">
        <f>IF(N183="základní",J183,0)</f>
        <v>0</v>
      </c>
      <c r="BF183" s="199">
        <f>IF(N183="snížená",J183,0)</f>
        <v>0</v>
      </c>
      <c r="BG183" s="199">
        <f>IF(N183="zákl. přenesená",J183,0)</f>
        <v>0</v>
      </c>
      <c r="BH183" s="199">
        <f>IF(N183="sníž. přenesená",J183,0)</f>
        <v>0</v>
      </c>
      <c r="BI183" s="199">
        <f>IF(N183="nulová",J183,0)</f>
        <v>0</v>
      </c>
      <c r="BJ183" s="16" t="s">
        <v>87</v>
      </c>
      <c r="BK183" s="199">
        <f>ROUND(I183*H183,2)</f>
        <v>0</v>
      </c>
      <c r="BL183" s="16" t="s">
        <v>274</v>
      </c>
      <c r="BM183" s="198" t="s">
        <v>312</v>
      </c>
    </row>
    <row r="184" spans="1:65" s="2" customFormat="1" ht="57.6">
      <c r="A184" s="33"/>
      <c r="B184" s="34"/>
      <c r="C184" s="35"/>
      <c r="D184" s="200" t="s">
        <v>142</v>
      </c>
      <c r="E184" s="35"/>
      <c r="F184" s="201" t="s">
        <v>313</v>
      </c>
      <c r="G184" s="35"/>
      <c r="H184" s="35"/>
      <c r="I184" s="202"/>
      <c r="J184" s="35"/>
      <c r="K184" s="35"/>
      <c r="L184" s="38"/>
      <c r="M184" s="203"/>
      <c r="N184" s="204"/>
      <c r="O184" s="70"/>
      <c r="P184" s="70"/>
      <c r="Q184" s="70"/>
      <c r="R184" s="70"/>
      <c r="S184" s="70"/>
      <c r="T184" s="71"/>
      <c r="U184" s="33"/>
      <c r="V184" s="33"/>
      <c r="W184" s="33"/>
      <c r="X184" s="33"/>
      <c r="Y184" s="33"/>
      <c r="Z184" s="33"/>
      <c r="AA184" s="33"/>
      <c r="AB184" s="33"/>
      <c r="AC184" s="33"/>
      <c r="AD184" s="33"/>
      <c r="AE184" s="33"/>
      <c r="AT184" s="16" t="s">
        <v>142</v>
      </c>
      <c r="AU184" s="16" t="s">
        <v>89</v>
      </c>
    </row>
    <row r="185" spans="1:65" s="2" customFormat="1" ht="57.6">
      <c r="A185" s="33"/>
      <c r="B185" s="34"/>
      <c r="C185" s="35"/>
      <c r="D185" s="200" t="s">
        <v>143</v>
      </c>
      <c r="E185" s="35"/>
      <c r="F185" s="205" t="s">
        <v>314</v>
      </c>
      <c r="G185" s="35"/>
      <c r="H185" s="35"/>
      <c r="I185" s="202"/>
      <c r="J185" s="35"/>
      <c r="K185" s="35"/>
      <c r="L185" s="38"/>
      <c r="M185" s="203"/>
      <c r="N185" s="204"/>
      <c r="O185" s="70"/>
      <c r="P185" s="70"/>
      <c r="Q185" s="70"/>
      <c r="R185" s="70"/>
      <c r="S185" s="70"/>
      <c r="T185" s="71"/>
      <c r="U185" s="33"/>
      <c r="V185" s="33"/>
      <c r="W185" s="33"/>
      <c r="X185" s="33"/>
      <c r="Y185" s="33"/>
      <c r="Z185" s="33"/>
      <c r="AA185" s="33"/>
      <c r="AB185" s="33"/>
      <c r="AC185" s="33"/>
      <c r="AD185" s="33"/>
      <c r="AE185" s="33"/>
      <c r="AT185" s="16" t="s">
        <v>143</v>
      </c>
      <c r="AU185" s="16" t="s">
        <v>89</v>
      </c>
    </row>
    <row r="186" spans="1:65" s="13" customFormat="1" ht="10.199999999999999">
      <c r="B186" s="206"/>
      <c r="C186" s="207"/>
      <c r="D186" s="200" t="s">
        <v>197</v>
      </c>
      <c r="E186" s="208" t="s">
        <v>1</v>
      </c>
      <c r="F186" s="209" t="s">
        <v>292</v>
      </c>
      <c r="G186" s="207"/>
      <c r="H186" s="210">
        <v>65</v>
      </c>
      <c r="I186" s="211"/>
      <c r="J186" s="207"/>
      <c r="K186" s="207"/>
      <c r="L186" s="212"/>
      <c r="M186" s="213"/>
      <c r="N186" s="214"/>
      <c r="O186" s="214"/>
      <c r="P186" s="214"/>
      <c r="Q186" s="214"/>
      <c r="R186" s="214"/>
      <c r="S186" s="214"/>
      <c r="T186" s="215"/>
      <c r="AT186" s="216" t="s">
        <v>197</v>
      </c>
      <c r="AU186" s="216" t="s">
        <v>89</v>
      </c>
      <c r="AV186" s="13" t="s">
        <v>89</v>
      </c>
      <c r="AW186" s="13" t="s">
        <v>36</v>
      </c>
      <c r="AX186" s="13" t="s">
        <v>87</v>
      </c>
      <c r="AY186" s="216" t="s">
        <v>133</v>
      </c>
    </row>
    <row r="187" spans="1:65" s="2" customFormat="1" ht="16.5" customHeight="1">
      <c r="A187" s="33"/>
      <c r="B187" s="34"/>
      <c r="C187" s="186" t="s">
        <v>8</v>
      </c>
      <c r="D187" s="186" t="s">
        <v>136</v>
      </c>
      <c r="E187" s="187" t="s">
        <v>315</v>
      </c>
      <c r="F187" s="188" t="s">
        <v>316</v>
      </c>
      <c r="G187" s="189" t="s">
        <v>253</v>
      </c>
      <c r="H187" s="190">
        <v>17.777000000000001</v>
      </c>
      <c r="I187" s="191"/>
      <c r="J187" s="192">
        <f>ROUND(I187*H187,2)</f>
        <v>0</v>
      </c>
      <c r="K187" s="193"/>
      <c r="L187" s="38"/>
      <c r="M187" s="194" t="s">
        <v>1</v>
      </c>
      <c r="N187" s="195" t="s">
        <v>45</v>
      </c>
      <c r="O187" s="70"/>
      <c r="P187" s="196">
        <f>O187*H187</f>
        <v>0</v>
      </c>
      <c r="Q187" s="196">
        <v>0</v>
      </c>
      <c r="R187" s="196">
        <f>Q187*H187</f>
        <v>0</v>
      </c>
      <c r="S187" s="196">
        <v>0</v>
      </c>
      <c r="T187" s="197">
        <f>S187*H187</f>
        <v>0</v>
      </c>
      <c r="U187" s="33"/>
      <c r="V187" s="33"/>
      <c r="W187" s="33"/>
      <c r="X187" s="33"/>
      <c r="Y187" s="33"/>
      <c r="Z187" s="33"/>
      <c r="AA187" s="33"/>
      <c r="AB187" s="33"/>
      <c r="AC187" s="33"/>
      <c r="AD187" s="33"/>
      <c r="AE187" s="33"/>
      <c r="AR187" s="198" t="s">
        <v>274</v>
      </c>
      <c r="AT187" s="198" t="s">
        <v>136</v>
      </c>
      <c r="AU187" s="198" t="s">
        <v>89</v>
      </c>
      <c r="AY187" s="16" t="s">
        <v>133</v>
      </c>
      <c r="BE187" s="199">
        <f>IF(N187="základní",J187,0)</f>
        <v>0</v>
      </c>
      <c r="BF187" s="199">
        <f>IF(N187="snížená",J187,0)</f>
        <v>0</v>
      </c>
      <c r="BG187" s="199">
        <f>IF(N187="zákl. přenesená",J187,0)</f>
        <v>0</v>
      </c>
      <c r="BH187" s="199">
        <f>IF(N187="sníž. přenesená",J187,0)</f>
        <v>0</v>
      </c>
      <c r="BI187" s="199">
        <f>IF(N187="nulová",J187,0)</f>
        <v>0</v>
      </c>
      <c r="BJ187" s="16" t="s">
        <v>87</v>
      </c>
      <c r="BK187" s="199">
        <f>ROUND(I187*H187,2)</f>
        <v>0</v>
      </c>
      <c r="BL187" s="16" t="s">
        <v>274</v>
      </c>
      <c r="BM187" s="198" t="s">
        <v>317</v>
      </c>
    </row>
    <row r="188" spans="1:65" s="2" customFormat="1" ht="10.199999999999999">
      <c r="A188" s="33"/>
      <c r="B188" s="34"/>
      <c r="C188" s="35"/>
      <c r="D188" s="200" t="s">
        <v>142</v>
      </c>
      <c r="E188" s="35"/>
      <c r="F188" s="201" t="s">
        <v>316</v>
      </c>
      <c r="G188" s="35"/>
      <c r="H188" s="35"/>
      <c r="I188" s="202"/>
      <c r="J188" s="35"/>
      <c r="K188" s="35"/>
      <c r="L188" s="38"/>
      <c r="M188" s="217"/>
      <c r="N188" s="218"/>
      <c r="O188" s="219"/>
      <c r="P188" s="219"/>
      <c r="Q188" s="219"/>
      <c r="R188" s="219"/>
      <c r="S188" s="219"/>
      <c r="T188" s="220"/>
      <c r="U188" s="33"/>
      <c r="V188" s="33"/>
      <c r="W188" s="33"/>
      <c r="X188" s="33"/>
      <c r="Y188" s="33"/>
      <c r="Z188" s="33"/>
      <c r="AA188" s="33"/>
      <c r="AB188" s="33"/>
      <c r="AC188" s="33"/>
      <c r="AD188" s="33"/>
      <c r="AE188" s="33"/>
      <c r="AT188" s="16" t="s">
        <v>142</v>
      </c>
      <c r="AU188" s="16" t="s">
        <v>89</v>
      </c>
    </row>
    <row r="189" spans="1:65" s="2" customFormat="1" ht="6.9" customHeight="1">
      <c r="A189" s="33"/>
      <c r="B189" s="53"/>
      <c r="C189" s="54"/>
      <c r="D189" s="54"/>
      <c r="E189" s="54"/>
      <c r="F189" s="54"/>
      <c r="G189" s="54"/>
      <c r="H189" s="54"/>
      <c r="I189" s="54"/>
      <c r="J189" s="54"/>
      <c r="K189" s="54"/>
      <c r="L189" s="38"/>
      <c r="M189" s="33"/>
      <c r="O189" s="33"/>
      <c r="P189" s="33"/>
      <c r="Q189" s="33"/>
      <c r="R189" s="33"/>
      <c r="S189" s="33"/>
      <c r="T189" s="33"/>
      <c r="U189" s="33"/>
      <c r="V189" s="33"/>
      <c r="W189" s="33"/>
      <c r="X189" s="33"/>
      <c r="Y189" s="33"/>
      <c r="Z189" s="33"/>
      <c r="AA189" s="33"/>
      <c r="AB189" s="33"/>
      <c r="AC189" s="33"/>
      <c r="AD189" s="33"/>
      <c r="AE189" s="33"/>
    </row>
  </sheetData>
  <sheetProtection algorithmName="SHA-512" hashValue="21WlSXs690G3H+7Pc3yV1dc52G3ps+LWJ8LZ8192czUZNuP/HycBiHEqFU/ASlpBjUfzELLxrTKr2VpZiXHT3Q==" saltValue="irjQF6kCbI+hB22FdJPJuxSJ4UHATe5mafMdNWiJJ2fqHZOqNOjlesXYaoSQZOEzYfscb4SX4yDMBzdQm1Xlhw==" spinCount="100000" sheet="1" objects="1" scenarios="1" formatColumns="0" formatRows="0" autoFilter="0"/>
  <autoFilter ref="C122:K188" xr:uid="{00000000-0009-0000-0000-000002000000}"/>
  <mergeCells count="9">
    <mergeCell ref="E87:H87"/>
    <mergeCell ref="E113:H113"/>
    <mergeCell ref="E115:H115"/>
    <mergeCell ref="L2:V2"/>
    <mergeCell ref="E7:H7"/>
    <mergeCell ref="E9:H9"/>
    <mergeCell ref="E18:H18"/>
    <mergeCell ref="E27:H27"/>
    <mergeCell ref="E85:H85"/>
  </mergeCells>
  <pageMargins left="0.59055118110236227" right="0.59055118110236227" top="0.59055118110236227" bottom="0.39370078740157483" header="0" footer="0"/>
  <pageSetup paperSize="9" scale="86" fitToHeight="10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136"/>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3"/>
      <c r="M2" s="283"/>
      <c r="N2" s="283"/>
      <c r="O2" s="283"/>
      <c r="P2" s="283"/>
      <c r="Q2" s="283"/>
      <c r="R2" s="283"/>
      <c r="S2" s="283"/>
      <c r="T2" s="283"/>
      <c r="U2" s="283"/>
      <c r="V2" s="283"/>
      <c r="AT2" s="16" t="s">
        <v>97</v>
      </c>
    </row>
    <row r="3" spans="1:46" s="1" customFormat="1" ht="6.9" hidden="1" customHeight="1">
      <c r="B3" s="107"/>
      <c r="C3" s="108"/>
      <c r="D3" s="108"/>
      <c r="E3" s="108"/>
      <c r="F3" s="108"/>
      <c r="G3" s="108"/>
      <c r="H3" s="108"/>
      <c r="I3" s="108"/>
      <c r="J3" s="108"/>
      <c r="K3" s="108"/>
      <c r="L3" s="19"/>
      <c r="AT3" s="16" t="s">
        <v>89</v>
      </c>
    </row>
    <row r="4" spans="1:46" s="1" customFormat="1" ht="24.9" hidden="1" customHeight="1">
      <c r="B4" s="19"/>
      <c r="D4" s="109" t="s">
        <v>102</v>
      </c>
      <c r="L4" s="19"/>
      <c r="M4" s="110" t="s">
        <v>10</v>
      </c>
      <c r="AT4" s="16" t="s">
        <v>4</v>
      </c>
    </row>
    <row r="5" spans="1:46" s="1" customFormat="1" ht="6.9" hidden="1" customHeight="1">
      <c r="B5" s="19"/>
      <c r="L5" s="19"/>
    </row>
    <row r="6" spans="1:46" s="1" customFormat="1" ht="12" hidden="1" customHeight="1">
      <c r="B6" s="19"/>
      <c r="D6" s="111" t="s">
        <v>16</v>
      </c>
      <c r="L6" s="19"/>
    </row>
    <row r="7" spans="1:46" s="1" customFormat="1" ht="26.25" hidden="1" customHeight="1">
      <c r="B7" s="19"/>
      <c r="E7" s="284" t="str">
        <f>'Rekapitulace stavby'!K6</f>
        <v>VD Kamýk - oprava povrchových ochran a konstrukce segmentového uzávěru</v>
      </c>
      <c r="F7" s="285"/>
      <c r="G7" s="285"/>
      <c r="H7" s="285"/>
      <c r="L7" s="19"/>
    </row>
    <row r="8" spans="1:46" s="2" customFormat="1" ht="12" hidden="1" customHeight="1">
      <c r="A8" s="33"/>
      <c r="B8" s="38"/>
      <c r="C8" s="33"/>
      <c r="D8" s="111" t="s">
        <v>103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6" t="s">
        <v>318</v>
      </c>
      <c r="F9" s="287"/>
      <c r="G9" s="287"/>
      <c r="H9" s="287"/>
      <c r="I9" s="33"/>
      <c r="J9" s="33"/>
      <c r="K9" s="33"/>
      <c r="L9" s="50"/>
      <c r="S9" s="33"/>
      <c r="T9" s="33"/>
      <c r="U9" s="33"/>
      <c r="V9" s="33"/>
      <c r="W9" s="33"/>
      <c r="X9" s="33"/>
      <c r="Y9" s="33"/>
      <c r="Z9" s="33"/>
      <c r="AA9" s="33"/>
      <c r="AB9" s="33"/>
      <c r="AC9" s="33"/>
      <c r="AD9" s="33"/>
      <c r="AE9" s="33"/>
    </row>
    <row r="10" spans="1:46" s="2" customFormat="1" ht="10.199999999999999"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94</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21</v>
      </c>
      <c r="E12" s="33"/>
      <c r="F12" s="112" t="s">
        <v>22</v>
      </c>
      <c r="G12" s="33"/>
      <c r="H12" s="33"/>
      <c r="I12" s="111" t="s">
        <v>23</v>
      </c>
      <c r="J12" s="113" t="str">
        <f>'Rekapitulace stavby'!AN8</f>
        <v>23. 3. 2022</v>
      </c>
      <c r="K12" s="33"/>
      <c r="L12" s="50"/>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25</v>
      </c>
      <c r="E14" s="33"/>
      <c r="F14" s="33"/>
      <c r="G14" s="33"/>
      <c r="H14" s="33"/>
      <c r="I14" s="111" t="s">
        <v>26</v>
      </c>
      <c r="J14" s="112" t="s">
        <v>27</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28</v>
      </c>
      <c r="F15" s="33"/>
      <c r="G15" s="33"/>
      <c r="H15" s="33"/>
      <c r="I15" s="111" t="s">
        <v>29</v>
      </c>
      <c r="J15" s="112" t="s">
        <v>30</v>
      </c>
      <c r="K15" s="33"/>
      <c r="L15" s="50"/>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31</v>
      </c>
      <c r="E17" s="33"/>
      <c r="F17" s="33"/>
      <c r="G17" s="33"/>
      <c r="H17" s="33"/>
      <c r="I17" s="111" t="s">
        <v>26</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8" t="str">
        <f>'Rekapitulace stavby'!E14</f>
        <v>Vyplň údaj</v>
      </c>
      <c r="F18" s="289"/>
      <c r="G18" s="289"/>
      <c r="H18" s="289"/>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33</v>
      </c>
      <c r="E20" s="33"/>
      <c r="F20" s="33"/>
      <c r="G20" s="33"/>
      <c r="H20" s="33"/>
      <c r="I20" s="111" t="s">
        <v>26</v>
      </c>
      <c r="J20" s="112" t="s">
        <v>34</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35</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37</v>
      </c>
      <c r="E23" s="33"/>
      <c r="F23" s="33"/>
      <c r="G23" s="33"/>
      <c r="H23" s="33"/>
      <c r="I23" s="111" t="s">
        <v>26</v>
      </c>
      <c r="J23" s="112" t="s">
        <v>34</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35</v>
      </c>
      <c r="F24" s="33"/>
      <c r="G24" s="33"/>
      <c r="H24" s="33"/>
      <c r="I24" s="111" t="s">
        <v>29</v>
      </c>
      <c r="J24" s="112" t="s">
        <v>1</v>
      </c>
      <c r="K24" s="33"/>
      <c r="L24" s="50"/>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38</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71.25" hidden="1" customHeight="1">
      <c r="A27" s="114"/>
      <c r="B27" s="115"/>
      <c r="C27" s="114"/>
      <c r="D27" s="114"/>
      <c r="E27" s="290" t="s">
        <v>39</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40</v>
      </c>
      <c r="E30" s="33"/>
      <c r="F30" s="33"/>
      <c r="G30" s="33"/>
      <c r="H30" s="33"/>
      <c r="I30" s="33"/>
      <c r="J30" s="119">
        <f>ROUND(J116, 2)</f>
        <v>0</v>
      </c>
      <c r="K30" s="33"/>
      <c r="L30" s="50"/>
      <c r="S30" s="33"/>
      <c r="T30" s="33"/>
      <c r="U30" s="33"/>
      <c r="V30" s="33"/>
      <c r="W30" s="33"/>
      <c r="X30" s="33"/>
      <c r="Y30" s="33"/>
      <c r="Z30" s="33"/>
      <c r="AA30" s="33"/>
      <c r="AB30" s="33"/>
      <c r="AC30" s="33"/>
      <c r="AD30" s="33"/>
      <c r="AE30" s="33"/>
    </row>
    <row r="31" spans="1:31" s="2" customFormat="1" ht="6.9"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hidden="1" customHeight="1">
      <c r="A32" s="33"/>
      <c r="B32" s="38"/>
      <c r="C32" s="33"/>
      <c r="D32" s="33"/>
      <c r="E32" s="33"/>
      <c r="F32" s="120" t="s">
        <v>42</v>
      </c>
      <c r="G32" s="33"/>
      <c r="H32" s="33"/>
      <c r="I32" s="120" t="s">
        <v>41</v>
      </c>
      <c r="J32" s="120" t="s">
        <v>43</v>
      </c>
      <c r="K32" s="33"/>
      <c r="L32" s="50"/>
      <c r="S32" s="33"/>
      <c r="T32" s="33"/>
      <c r="U32" s="33"/>
      <c r="V32" s="33"/>
      <c r="W32" s="33"/>
      <c r="X32" s="33"/>
      <c r="Y32" s="33"/>
      <c r="Z32" s="33"/>
      <c r="AA32" s="33"/>
      <c r="AB32" s="33"/>
      <c r="AC32" s="33"/>
      <c r="AD32" s="33"/>
      <c r="AE32" s="33"/>
    </row>
    <row r="33" spans="1:31" s="2" customFormat="1" ht="14.4" hidden="1" customHeight="1">
      <c r="A33" s="33"/>
      <c r="B33" s="38"/>
      <c r="C33" s="33"/>
      <c r="D33" s="121" t="s">
        <v>44</v>
      </c>
      <c r="E33" s="111" t="s">
        <v>45</v>
      </c>
      <c r="F33" s="122">
        <f>ROUND((SUM(BE116:BE135)),  2)</f>
        <v>0</v>
      </c>
      <c r="G33" s="33"/>
      <c r="H33" s="33"/>
      <c r="I33" s="123">
        <v>0.21</v>
      </c>
      <c r="J33" s="122">
        <f>ROUND(((SUM(BE116:BE135))*I33),  2)</f>
        <v>0</v>
      </c>
      <c r="K33" s="33"/>
      <c r="L33" s="50"/>
      <c r="S33" s="33"/>
      <c r="T33" s="33"/>
      <c r="U33" s="33"/>
      <c r="V33" s="33"/>
      <c r="W33" s="33"/>
      <c r="X33" s="33"/>
      <c r="Y33" s="33"/>
      <c r="Z33" s="33"/>
      <c r="AA33" s="33"/>
      <c r="AB33" s="33"/>
      <c r="AC33" s="33"/>
      <c r="AD33" s="33"/>
      <c r="AE33" s="33"/>
    </row>
    <row r="34" spans="1:31" s="2" customFormat="1" ht="14.4" hidden="1" customHeight="1">
      <c r="A34" s="33"/>
      <c r="B34" s="38"/>
      <c r="C34" s="33"/>
      <c r="D34" s="33"/>
      <c r="E34" s="111" t="s">
        <v>46</v>
      </c>
      <c r="F34" s="122">
        <f>ROUND((SUM(BF116:BF135)),  2)</f>
        <v>0</v>
      </c>
      <c r="G34" s="33"/>
      <c r="H34" s="33"/>
      <c r="I34" s="123">
        <v>0.15</v>
      </c>
      <c r="J34" s="122">
        <f>ROUND(((SUM(BF116:BF135))*I34),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47</v>
      </c>
      <c r="F35" s="122">
        <f>ROUND((SUM(BG116:BG135)),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48</v>
      </c>
      <c r="F36" s="122">
        <f>ROUND((SUM(BH116:BH135)),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49</v>
      </c>
      <c r="F37" s="122">
        <f>ROUND((SUM(BI116:BI135)),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50</v>
      </c>
      <c r="E39" s="126"/>
      <c r="F39" s="126"/>
      <c r="G39" s="127" t="s">
        <v>51</v>
      </c>
      <c r="H39" s="128" t="s">
        <v>52</v>
      </c>
      <c r="I39" s="126"/>
      <c r="J39" s="129">
        <f>SUM(J30:J37)</f>
        <v>0</v>
      </c>
      <c r="K39" s="130"/>
      <c r="L39" s="50"/>
      <c r="S39" s="33"/>
      <c r="T39" s="33"/>
      <c r="U39" s="33"/>
      <c r="V39" s="33"/>
      <c r="W39" s="33"/>
      <c r="X39" s="33"/>
      <c r="Y39" s="33"/>
      <c r="Z39" s="33"/>
      <c r="AA39" s="33"/>
      <c r="AB39" s="33"/>
      <c r="AC39" s="33"/>
      <c r="AD39" s="33"/>
      <c r="AE39" s="33"/>
    </row>
    <row r="40" spans="1:31" s="2" customFormat="1" ht="14.4"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hidden="1" customHeight="1">
      <c r="B41" s="19"/>
      <c r="L41" s="19"/>
    </row>
    <row r="42" spans="1:31" s="1" customFormat="1" ht="14.4" hidden="1" customHeight="1">
      <c r="B42" s="19"/>
      <c r="L42" s="19"/>
    </row>
    <row r="43" spans="1:31" s="1" customFormat="1" ht="14.4" hidden="1" customHeight="1">
      <c r="B43" s="19"/>
      <c r="L43" s="19"/>
    </row>
    <row r="44" spans="1:31" s="1" customFormat="1" ht="14.4" hidden="1" customHeight="1">
      <c r="B44" s="19"/>
      <c r="L44" s="19"/>
    </row>
    <row r="45" spans="1:31" s="1" customFormat="1" ht="14.4" hidden="1" customHeight="1">
      <c r="B45" s="19"/>
      <c r="L45" s="19"/>
    </row>
    <row r="46" spans="1:31" s="1" customFormat="1" ht="14.4" hidden="1" customHeight="1">
      <c r="B46" s="19"/>
      <c r="L46" s="19"/>
    </row>
    <row r="47" spans="1:31" s="1" customFormat="1" ht="14.4" hidden="1" customHeight="1">
      <c r="B47" s="19"/>
      <c r="L47" s="19"/>
    </row>
    <row r="48" spans="1:31" s="1" customFormat="1" ht="14.4" hidden="1" customHeight="1">
      <c r="B48" s="19"/>
      <c r="L48" s="19"/>
    </row>
    <row r="49" spans="1:31" s="1" customFormat="1" ht="14.4" hidden="1" customHeight="1">
      <c r="B49" s="19"/>
      <c r="L49" s="19"/>
    </row>
    <row r="50" spans="1:31" s="2" customFormat="1" ht="14.4" hidden="1" customHeight="1">
      <c r="B50" s="50"/>
      <c r="D50" s="131" t="s">
        <v>53</v>
      </c>
      <c r="E50" s="132"/>
      <c r="F50" s="132"/>
      <c r="G50" s="131" t="s">
        <v>54</v>
      </c>
      <c r="H50" s="132"/>
      <c r="I50" s="132"/>
      <c r="J50" s="132"/>
      <c r="K50" s="132"/>
      <c r="L50" s="50"/>
    </row>
    <row r="51" spans="1:31" ht="10.199999999999999" hidden="1">
      <c r="B51" s="19"/>
      <c r="L51" s="19"/>
    </row>
    <row r="52" spans="1:31" ht="10.199999999999999" hidden="1">
      <c r="B52" s="19"/>
      <c r="L52" s="19"/>
    </row>
    <row r="53" spans="1:31" ht="10.199999999999999" hidden="1">
      <c r="B53" s="19"/>
      <c r="L53" s="19"/>
    </row>
    <row r="54" spans="1:31" ht="10.199999999999999" hidden="1">
      <c r="B54" s="19"/>
      <c r="L54" s="19"/>
    </row>
    <row r="55" spans="1:31" ht="10.199999999999999" hidden="1">
      <c r="B55" s="19"/>
      <c r="L55" s="19"/>
    </row>
    <row r="56" spans="1:31" ht="10.199999999999999" hidden="1">
      <c r="B56" s="19"/>
      <c r="L56" s="19"/>
    </row>
    <row r="57" spans="1:31" ht="10.199999999999999" hidden="1">
      <c r="B57" s="19"/>
      <c r="L57" s="19"/>
    </row>
    <row r="58" spans="1:31" ht="10.199999999999999" hidden="1">
      <c r="B58" s="19"/>
      <c r="L58" s="19"/>
    </row>
    <row r="59" spans="1:31" ht="10.199999999999999" hidden="1">
      <c r="B59" s="19"/>
      <c r="L59" s="19"/>
    </row>
    <row r="60" spans="1:31" ht="10.199999999999999" hidden="1">
      <c r="B60" s="19"/>
      <c r="L60" s="19"/>
    </row>
    <row r="61" spans="1:31" s="2" customFormat="1" ht="13.2" hidden="1">
      <c r="A61" s="33"/>
      <c r="B61" s="38"/>
      <c r="C61" s="33"/>
      <c r="D61" s="133" t="s">
        <v>55</v>
      </c>
      <c r="E61" s="134"/>
      <c r="F61" s="135" t="s">
        <v>56</v>
      </c>
      <c r="G61" s="133" t="s">
        <v>55</v>
      </c>
      <c r="H61" s="134"/>
      <c r="I61" s="134"/>
      <c r="J61" s="136" t="s">
        <v>56</v>
      </c>
      <c r="K61" s="134"/>
      <c r="L61" s="50"/>
      <c r="S61" s="33"/>
      <c r="T61" s="33"/>
      <c r="U61" s="33"/>
      <c r="V61" s="33"/>
      <c r="W61" s="33"/>
      <c r="X61" s="33"/>
      <c r="Y61" s="33"/>
      <c r="Z61" s="33"/>
      <c r="AA61" s="33"/>
      <c r="AB61" s="33"/>
      <c r="AC61" s="33"/>
      <c r="AD61" s="33"/>
      <c r="AE61" s="33"/>
    </row>
    <row r="62" spans="1:31" ht="10.199999999999999" hidden="1">
      <c r="B62" s="19"/>
      <c r="L62" s="19"/>
    </row>
    <row r="63" spans="1:31" ht="10.199999999999999" hidden="1">
      <c r="B63" s="19"/>
      <c r="L63" s="19"/>
    </row>
    <row r="64" spans="1:31" ht="10.199999999999999" hidden="1">
      <c r="B64" s="19"/>
      <c r="L64" s="19"/>
    </row>
    <row r="65" spans="1:31" s="2" customFormat="1" ht="13.2" hidden="1">
      <c r="A65" s="33"/>
      <c r="B65" s="38"/>
      <c r="C65" s="33"/>
      <c r="D65" s="131" t="s">
        <v>57</v>
      </c>
      <c r="E65" s="137"/>
      <c r="F65" s="137"/>
      <c r="G65" s="131" t="s">
        <v>58</v>
      </c>
      <c r="H65" s="137"/>
      <c r="I65" s="137"/>
      <c r="J65" s="137"/>
      <c r="K65" s="137"/>
      <c r="L65" s="50"/>
      <c r="S65" s="33"/>
      <c r="T65" s="33"/>
      <c r="U65" s="33"/>
      <c r="V65" s="33"/>
      <c r="W65" s="33"/>
      <c r="X65" s="33"/>
      <c r="Y65" s="33"/>
      <c r="Z65" s="33"/>
      <c r="AA65" s="33"/>
      <c r="AB65" s="33"/>
      <c r="AC65" s="33"/>
      <c r="AD65" s="33"/>
      <c r="AE65" s="33"/>
    </row>
    <row r="66" spans="1:31" ht="10.199999999999999" hidden="1">
      <c r="B66" s="19"/>
      <c r="L66" s="19"/>
    </row>
    <row r="67" spans="1:31" ht="10.199999999999999" hidden="1">
      <c r="B67" s="19"/>
      <c r="L67" s="19"/>
    </row>
    <row r="68" spans="1:31" ht="10.199999999999999" hidden="1">
      <c r="B68" s="19"/>
      <c r="L68" s="19"/>
    </row>
    <row r="69" spans="1:31" ht="10.199999999999999" hidden="1">
      <c r="B69" s="19"/>
      <c r="L69" s="19"/>
    </row>
    <row r="70" spans="1:31" ht="10.199999999999999" hidden="1">
      <c r="B70" s="19"/>
      <c r="L70" s="19"/>
    </row>
    <row r="71" spans="1:31" ht="10.199999999999999" hidden="1">
      <c r="B71" s="19"/>
      <c r="L71" s="19"/>
    </row>
    <row r="72" spans="1:31" ht="10.199999999999999" hidden="1">
      <c r="B72" s="19"/>
      <c r="L72" s="19"/>
    </row>
    <row r="73" spans="1:31" ht="10.199999999999999" hidden="1">
      <c r="B73" s="19"/>
      <c r="L73" s="19"/>
    </row>
    <row r="74" spans="1:31" ht="10.199999999999999" hidden="1">
      <c r="B74" s="19"/>
      <c r="L74" s="19"/>
    </row>
    <row r="75" spans="1:31" ht="10.199999999999999" hidden="1">
      <c r="B75" s="19"/>
      <c r="L75" s="19"/>
    </row>
    <row r="76" spans="1:31" s="2" customFormat="1" ht="13.2" hidden="1">
      <c r="A76" s="33"/>
      <c r="B76" s="38"/>
      <c r="C76" s="33"/>
      <c r="D76" s="133" t="s">
        <v>55</v>
      </c>
      <c r="E76" s="134"/>
      <c r="F76" s="135" t="s">
        <v>56</v>
      </c>
      <c r="G76" s="133" t="s">
        <v>55</v>
      </c>
      <c r="H76" s="134"/>
      <c r="I76" s="134"/>
      <c r="J76" s="136" t="s">
        <v>56</v>
      </c>
      <c r="K76" s="134"/>
      <c r="L76" s="50"/>
      <c r="S76" s="33"/>
      <c r="T76" s="33"/>
      <c r="U76" s="33"/>
      <c r="V76" s="33"/>
      <c r="W76" s="33"/>
      <c r="X76" s="33"/>
      <c r="Y76" s="33"/>
      <c r="Z76" s="33"/>
      <c r="AA76" s="33"/>
      <c r="AB76" s="33"/>
      <c r="AC76" s="33"/>
      <c r="AD76" s="33"/>
      <c r="AE76" s="33"/>
    </row>
    <row r="77" spans="1:31" s="2" customFormat="1" ht="14.4"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0.199999999999999" hidden="1"/>
    <row r="79" spans="1:31" ht="10.199999999999999" hidden="1"/>
    <row r="80" spans="1:31" ht="10.199999999999999" hidden="1"/>
    <row r="81" spans="1:47" s="2" customFormat="1" ht="6.9"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hidden="1" customHeight="1">
      <c r="A82" s="33"/>
      <c r="B82" s="34"/>
      <c r="C82" s="22" t="s">
        <v>105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91" t="str">
        <f>E7</f>
        <v>VD Kamýk - oprava povrchových ochran a konstrukce segmentového uzávěru</v>
      </c>
      <c r="F85" s="292"/>
      <c r="G85" s="292"/>
      <c r="H85" s="292"/>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103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3" t="str">
        <f>E9</f>
        <v>02 - Výměna těsnění segmentu</v>
      </c>
      <c r="F87" s="293"/>
      <c r="G87" s="293"/>
      <c r="H87" s="293"/>
      <c r="I87" s="35"/>
      <c r="J87" s="35"/>
      <c r="K87" s="35"/>
      <c r="L87" s="50"/>
      <c r="S87" s="33"/>
      <c r="T87" s="33"/>
      <c r="U87" s="33"/>
      <c r="V87" s="33"/>
      <c r="W87" s="33"/>
      <c r="X87" s="33"/>
      <c r="Y87" s="33"/>
      <c r="Z87" s="33"/>
      <c r="AA87" s="33"/>
      <c r="AB87" s="33"/>
      <c r="AC87" s="33"/>
      <c r="AD87" s="33"/>
      <c r="AE87" s="33"/>
    </row>
    <row r="88" spans="1:47" s="2" customFormat="1" ht="6.9"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21</v>
      </c>
      <c r="D89" s="35"/>
      <c r="E89" s="35"/>
      <c r="F89" s="26" t="str">
        <f>F12</f>
        <v>VD Kamýk</v>
      </c>
      <c r="G89" s="35"/>
      <c r="H89" s="35"/>
      <c r="I89" s="28" t="s">
        <v>23</v>
      </c>
      <c r="J89" s="65" t="str">
        <f>IF(J12="","",J12)</f>
        <v>23. 3. 2022</v>
      </c>
      <c r="K89" s="35"/>
      <c r="L89" s="50"/>
      <c r="S89" s="33"/>
      <c r="T89" s="33"/>
      <c r="U89" s="33"/>
      <c r="V89" s="33"/>
      <c r="W89" s="33"/>
      <c r="X89" s="33"/>
      <c r="Y89" s="33"/>
      <c r="Z89" s="33"/>
      <c r="AA89" s="33"/>
      <c r="AB89" s="33"/>
      <c r="AC89" s="33"/>
      <c r="AD89" s="33"/>
      <c r="AE89" s="33"/>
    </row>
    <row r="90" spans="1:47" s="2" customFormat="1" ht="6.9"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hidden="1" customHeight="1">
      <c r="A91" s="33"/>
      <c r="B91" s="34"/>
      <c r="C91" s="28" t="s">
        <v>25</v>
      </c>
      <c r="D91" s="35"/>
      <c r="E91" s="35"/>
      <c r="F91" s="26" t="str">
        <f>E15</f>
        <v>Povodí Vltavy státní podnik</v>
      </c>
      <c r="G91" s="35"/>
      <c r="H91" s="35"/>
      <c r="I91" s="28" t="s">
        <v>33</v>
      </c>
      <c r="J91" s="31" t="str">
        <f>E21</f>
        <v>Ing. Milada Klimešová</v>
      </c>
      <c r="K91" s="35"/>
      <c r="L91" s="50"/>
      <c r="S91" s="33"/>
      <c r="T91" s="33"/>
      <c r="U91" s="33"/>
      <c r="V91" s="33"/>
      <c r="W91" s="33"/>
      <c r="X91" s="33"/>
      <c r="Y91" s="33"/>
      <c r="Z91" s="33"/>
      <c r="AA91" s="33"/>
      <c r="AB91" s="33"/>
      <c r="AC91" s="33"/>
      <c r="AD91" s="33"/>
      <c r="AE91" s="33"/>
    </row>
    <row r="92" spans="1:47" s="2" customFormat="1" ht="15.15" hidden="1" customHeight="1">
      <c r="A92" s="33"/>
      <c r="B92" s="34"/>
      <c r="C92" s="28" t="s">
        <v>31</v>
      </c>
      <c r="D92" s="35"/>
      <c r="E92" s="35"/>
      <c r="F92" s="26" t="str">
        <f>IF(E18="","",E18)</f>
        <v>Vyplň údaj</v>
      </c>
      <c r="G92" s="35"/>
      <c r="H92" s="35"/>
      <c r="I92" s="28" t="s">
        <v>37</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106</v>
      </c>
      <c r="D94" s="143"/>
      <c r="E94" s="143"/>
      <c r="F94" s="143"/>
      <c r="G94" s="143"/>
      <c r="H94" s="143"/>
      <c r="I94" s="143"/>
      <c r="J94" s="144" t="s">
        <v>107</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hidden="1" customHeight="1">
      <c r="A96" s="33"/>
      <c r="B96" s="34"/>
      <c r="C96" s="145" t="s">
        <v>108</v>
      </c>
      <c r="D96" s="35"/>
      <c r="E96" s="35"/>
      <c r="F96" s="35"/>
      <c r="G96" s="35"/>
      <c r="H96" s="35"/>
      <c r="I96" s="35"/>
      <c r="J96" s="83">
        <f>J116</f>
        <v>0</v>
      </c>
      <c r="K96" s="35"/>
      <c r="L96" s="50"/>
      <c r="S96" s="33"/>
      <c r="T96" s="33"/>
      <c r="U96" s="33"/>
      <c r="V96" s="33"/>
      <c r="W96" s="33"/>
      <c r="X96" s="33"/>
      <c r="Y96" s="33"/>
      <c r="Z96" s="33"/>
      <c r="AA96" s="33"/>
      <c r="AB96" s="33"/>
      <c r="AC96" s="33"/>
      <c r="AD96" s="33"/>
      <c r="AE96" s="33"/>
      <c r="AU96" s="16" t="s">
        <v>109</v>
      </c>
    </row>
    <row r="97" spans="1:31" s="2" customFormat="1" ht="21.75" hidden="1" customHeight="1">
      <c r="A97" s="33"/>
      <c r="B97" s="34"/>
      <c r="C97" s="35"/>
      <c r="D97" s="35"/>
      <c r="E97" s="35"/>
      <c r="F97" s="35"/>
      <c r="G97" s="35"/>
      <c r="H97" s="35"/>
      <c r="I97" s="35"/>
      <c r="J97" s="35"/>
      <c r="K97" s="35"/>
      <c r="L97" s="50"/>
      <c r="S97" s="33"/>
      <c r="T97" s="33"/>
      <c r="U97" s="33"/>
      <c r="V97" s="33"/>
      <c r="W97" s="33"/>
      <c r="X97" s="33"/>
      <c r="Y97" s="33"/>
      <c r="Z97" s="33"/>
      <c r="AA97" s="33"/>
      <c r="AB97" s="33"/>
      <c r="AC97" s="33"/>
      <c r="AD97" s="33"/>
      <c r="AE97" s="33"/>
    </row>
    <row r="98" spans="1:31" s="2" customFormat="1" ht="6.9" hidden="1" customHeight="1">
      <c r="A98" s="33"/>
      <c r="B98" s="53"/>
      <c r="C98" s="54"/>
      <c r="D98" s="54"/>
      <c r="E98" s="54"/>
      <c r="F98" s="54"/>
      <c r="G98" s="54"/>
      <c r="H98" s="54"/>
      <c r="I98" s="54"/>
      <c r="J98" s="54"/>
      <c r="K98" s="54"/>
      <c r="L98" s="50"/>
      <c r="S98" s="33"/>
      <c r="T98" s="33"/>
      <c r="U98" s="33"/>
      <c r="V98" s="33"/>
      <c r="W98" s="33"/>
      <c r="X98" s="33"/>
      <c r="Y98" s="33"/>
      <c r="Z98" s="33"/>
      <c r="AA98" s="33"/>
      <c r="AB98" s="33"/>
      <c r="AC98" s="33"/>
      <c r="AD98" s="33"/>
      <c r="AE98" s="33"/>
    </row>
    <row r="99" spans="1:31" ht="10.199999999999999" hidden="1"/>
    <row r="100" spans="1:31" ht="10.199999999999999" hidden="1"/>
    <row r="101" spans="1:31" ht="10.199999999999999" hidden="1"/>
    <row r="102" spans="1:31" s="2" customFormat="1" ht="6.9" customHeight="1">
      <c r="A102" s="33"/>
      <c r="B102" s="55"/>
      <c r="C102" s="56"/>
      <c r="D102" s="56"/>
      <c r="E102" s="56"/>
      <c r="F102" s="56"/>
      <c r="G102" s="56"/>
      <c r="H102" s="56"/>
      <c r="I102" s="56"/>
      <c r="J102" s="56"/>
      <c r="K102" s="56"/>
      <c r="L102" s="50"/>
      <c r="S102" s="33"/>
      <c r="T102" s="33"/>
      <c r="U102" s="33"/>
      <c r="V102" s="33"/>
      <c r="W102" s="33"/>
      <c r="X102" s="33"/>
      <c r="Y102" s="33"/>
      <c r="Z102" s="33"/>
      <c r="AA102" s="33"/>
      <c r="AB102" s="33"/>
      <c r="AC102" s="33"/>
      <c r="AD102" s="33"/>
      <c r="AE102" s="33"/>
    </row>
    <row r="103" spans="1:31" s="2" customFormat="1" ht="24.9" customHeight="1">
      <c r="A103" s="33"/>
      <c r="B103" s="34"/>
      <c r="C103" s="22" t="s">
        <v>117</v>
      </c>
      <c r="D103" s="35"/>
      <c r="E103" s="35"/>
      <c r="F103" s="35"/>
      <c r="G103" s="35"/>
      <c r="H103" s="35"/>
      <c r="I103" s="35"/>
      <c r="J103" s="35"/>
      <c r="K103" s="35"/>
      <c r="L103" s="50"/>
      <c r="S103" s="33"/>
      <c r="T103" s="33"/>
      <c r="U103" s="33"/>
      <c r="V103" s="33"/>
      <c r="W103" s="33"/>
      <c r="X103" s="33"/>
      <c r="Y103" s="33"/>
      <c r="Z103" s="33"/>
      <c r="AA103" s="33"/>
      <c r="AB103" s="33"/>
      <c r="AC103" s="33"/>
      <c r="AD103" s="33"/>
      <c r="AE103" s="33"/>
    </row>
    <row r="104" spans="1:31" s="2" customFormat="1" ht="6.9"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12" customHeight="1">
      <c r="A105" s="33"/>
      <c r="B105" s="34"/>
      <c r="C105" s="28" t="s">
        <v>16</v>
      </c>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26.25" customHeight="1">
      <c r="A106" s="33"/>
      <c r="B106" s="34"/>
      <c r="C106" s="35"/>
      <c r="D106" s="35"/>
      <c r="E106" s="291" t="str">
        <f>E7</f>
        <v>VD Kamýk - oprava povrchových ochran a konstrukce segmentového uzávěru</v>
      </c>
      <c r="F106" s="292"/>
      <c r="G106" s="292"/>
      <c r="H106" s="292"/>
      <c r="I106" s="35"/>
      <c r="J106" s="35"/>
      <c r="K106" s="35"/>
      <c r="L106" s="50"/>
      <c r="S106" s="33"/>
      <c r="T106" s="33"/>
      <c r="U106" s="33"/>
      <c r="V106" s="33"/>
      <c r="W106" s="33"/>
      <c r="X106" s="33"/>
      <c r="Y106" s="33"/>
      <c r="Z106" s="33"/>
      <c r="AA106" s="33"/>
      <c r="AB106" s="33"/>
      <c r="AC106" s="33"/>
      <c r="AD106" s="33"/>
      <c r="AE106" s="33"/>
    </row>
    <row r="107" spans="1:31" s="2" customFormat="1" ht="12" customHeight="1">
      <c r="A107" s="33"/>
      <c r="B107" s="34"/>
      <c r="C107" s="28" t="s">
        <v>103</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16.5" customHeight="1">
      <c r="A108" s="33"/>
      <c r="B108" s="34"/>
      <c r="C108" s="35"/>
      <c r="D108" s="35"/>
      <c r="E108" s="243" t="str">
        <f>E9</f>
        <v>02 - Výměna těsnění segmentu</v>
      </c>
      <c r="F108" s="293"/>
      <c r="G108" s="293"/>
      <c r="H108" s="293"/>
      <c r="I108" s="35"/>
      <c r="J108" s="35"/>
      <c r="K108" s="35"/>
      <c r="L108" s="50"/>
      <c r="S108" s="33"/>
      <c r="T108" s="33"/>
      <c r="U108" s="33"/>
      <c r="V108" s="33"/>
      <c r="W108" s="33"/>
      <c r="X108" s="33"/>
      <c r="Y108" s="33"/>
      <c r="Z108" s="33"/>
      <c r="AA108" s="33"/>
      <c r="AB108" s="33"/>
      <c r="AC108" s="33"/>
      <c r="AD108" s="33"/>
      <c r="AE108" s="33"/>
    </row>
    <row r="109" spans="1:31" s="2" customFormat="1" ht="6.9" customHeight="1">
      <c r="A109" s="33"/>
      <c r="B109" s="34"/>
      <c r="C109" s="35"/>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2" customHeight="1">
      <c r="A110" s="33"/>
      <c r="B110" s="34"/>
      <c r="C110" s="28" t="s">
        <v>21</v>
      </c>
      <c r="D110" s="35"/>
      <c r="E110" s="35"/>
      <c r="F110" s="26" t="str">
        <f>F12</f>
        <v>VD Kamýk</v>
      </c>
      <c r="G110" s="35"/>
      <c r="H110" s="35"/>
      <c r="I110" s="28" t="s">
        <v>23</v>
      </c>
      <c r="J110" s="65" t="str">
        <f>IF(J12="","",J12)</f>
        <v>23. 3. 2022</v>
      </c>
      <c r="K110" s="35"/>
      <c r="L110" s="50"/>
      <c r="S110" s="33"/>
      <c r="T110" s="33"/>
      <c r="U110" s="33"/>
      <c r="V110" s="33"/>
      <c r="W110" s="33"/>
      <c r="X110" s="33"/>
      <c r="Y110" s="33"/>
      <c r="Z110" s="33"/>
      <c r="AA110" s="33"/>
      <c r="AB110" s="33"/>
      <c r="AC110" s="33"/>
      <c r="AD110" s="33"/>
      <c r="AE110" s="33"/>
    </row>
    <row r="111" spans="1:31" s="2" customFormat="1" ht="6.9"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5.15" customHeight="1">
      <c r="A112" s="33"/>
      <c r="B112" s="34"/>
      <c r="C112" s="28" t="s">
        <v>25</v>
      </c>
      <c r="D112" s="35"/>
      <c r="E112" s="35"/>
      <c r="F112" s="26" t="str">
        <f>E15</f>
        <v>Povodí Vltavy státní podnik</v>
      </c>
      <c r="G112" s="35"/>
      <c r="H112" s="35"/>
      <c r="I112" s="28" t="s">
        <v>33</v>
      </c>
      <c r="J112" s="31" t="str">
        <f>E21</f>
        <v>Ing. Milada Klimešová</v>
      </c>
      <c r="K112" s="35"/>
      <c r="L112" s="50"/>
      <c r="S112" s="33"/>
      <c r="T112" s="33"/>
      <c r="U112" s="33"/>
      <c r="V112" s="33"/>
      <c r="W112" s="33"/>
      <c r="X112" s="33"/>
      <c r="Y112" s="33"/>
      <c r="Z112" s="33"/>
      <c r="AA112" s="33"/>
      <c r="AB112" s="33"/>
      <c r="AC112" s="33"/>
      <c r="AD112" s="33"/>
      <c r="AE112" s="33"/>
    </row>
    <row r="113" spans="1:65" s="2" customFormat="1" ht="15.15" customHeight="1">
      <c r="A113" s="33"/>
      <c r="B113" s="34"/>
      <c r="C113" s="28" t="s">
        <v>31</v>
      </c>
      <c r="D113" s="35"/>
      <c r="E113" s="35"/>
      <c r="F113" s="26" t="str">
        <f>IF(E18="","",E18)</f>
        <v>Vyplň údaj</v>
      </c>
      <c r="G113" s="35"/>
      <c r="H113" s="35"/>
      <c r="I113" s="28" t="s">
        <v>37</v>
      </c>
      <c r="J113" s="31" t="str">
        <f>E24</f>
        <v>Ing. Milada Klimešová</v>
      </c>
      <c r="K113" s="35"/>
      <c r="L113" s="50"/>
      <c r="S113" s="33"/>
      <c r="T113" s="33"/>
      <c r="U113" s="33"/>
      <c r="V113" s="33"/>
      <c r="W113" s="33"/>
      <c r="X113" s="33"/>
      <c r="Y113" s="33"/>
      <c r="Z113" s="33"/>
      <c r="AA113" s="33"/>
      <c r="AB113" s="33"/>
      <c r="AC113" s="33"/>
      <c r="AD113" s="33"/>
      <c r="AE113" s="33"/>
    </row>
    <row r="114" spans="1:65" s="2" customFormat="1" ht="10.35" customHeight="1">
      <c r="A114" s="33"/>
      <c r="B114" s="34"/>
      <c r="C114" s="35"/>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11" customFormat="1" ht="29.25" customHeight="1">
      <c r="A115" s="158"/>
      <c r="B115" s="159"/>
      <c r="C115" s="160" t="s">
        <v>118</v>
      </c>
      <c r="D115" s="161" t="s">
        <v>65</v>
      </c>
      <c r="E115" s="161" t="s">
        <v>61</v>
      </c>
      <c r="F115" s="161" t="s">
        <v>62</v>
      </c>
      <c r="G115" s="161" t="s">
        <v>119</v>
      </c>
      <c r="H115" s="161" t="s">
        <v>120</v>
      </c>
      <c r="I115" s="161" t="s">
        <v>121</v>
      </c>
      <c r="J115" s="162" t="s">
        <v>107</v>
      </c>
      <c r="K115" s="163" t="s">
        <v>122</v>
      </c>
      <c r="L115" s="164"/>
      <c r="M115" s="74" t="s">
        <v>1</v>
      </c>
      <c r="N115" s="75" t="s">
        <v>44</v>
      </c>
      <c r="O115" s="75" t="s">
        <v>123</v>
      </c>
      <c r="P115" s="75" t="s">
        <v>124</v>
      </c>
      <c r="Q115" s="75" t="s">
        <v>125</v>
      </c>
      <c r="R115" s="75" t="s">
        <v>126</v>
      </c>
      <c r="S115" s="75" t="s">
        <v>127</v>
      </c>
      <c r="T115" s="76" t="s">
        <v>128</v>
      </c>
      <c r="U115" s="158"/>
      <c r="V115" s="158"/>
      <c r="W115" s="158"/>
      <c r="X115" s="158"/>
      <c r="Y115" s="158"/>
      <c r="Z115" s="158"/>
      <c r="AA115" s="158"/>
      <c r="AB115" s="158"/>
      <c r="AC115" s="158"/>
      <c r="AD115" s="158"/>
      <c r="AE115" s="158"/>
    </row>
    <row r="116" spans="1:65" s="2" customFormat="1" ht="22.8" customHeight="1">
      <c r="A116" s="33"/>
      <c r="B116" s="34"/>
      <c r="C116" s="81" t="s">
        <v>129</v>
      </c>
      <c r="D116" s="35"/>
      <c r="E116" s="35"/>
      <c r="F116" s="35"/>
      <c r="G116" s="35"/>
      <c r="H116" s="35"/>
      <c r="I116" s="35"/>
      <c r="J116" s="165">
        <f>BK116</f>
        <v>0</v>
      </c>
      <c r="K116" s="35"/>
      <c r="L116" s="38"/>
      <c r="M116" s="77"/>
      <c r="N116" s="166"/>
      <c r="O116" s="78"/>
      <c r="P116" s="167">
        <f>SUM(P117:P135)</f>
        <v>0</v>
      </c>
      <c r="Q116" s="78"/>
      <c r="R116" s="167">
        <f>SUM(R117:R135)</f>
        <v>6.1160000000000006E-2</v>
      </c>
      <c r="S116" s="78"/>
      <c r="T116" s="168">
        <f>SUM(T117:T135)</f>
        <v>0</v>
      </c>
      <c r="U116" s="33"/>
      <c r="V116" s="33"/>
      <c r="W116" s="33"/>
      <c r="X116" s="33"/>
      <c r="Y116" s="33"/>
      <c r="Z116" s="33"/>
      <c r="AA116" s="33"/>
      <c r="AB116" s="33"/>
      <c r="AC116" s="33"/>
      <c r="AD116" s="33"/>
      <c r="AE116" s="33"/>
      <c r="AT116" s="16" t="s">
        <v>79</v>
      </c>
      <c r="AU116" s="16" t="s">
        <v>109</v>
      </c>
      <c r="BK116" s="169">
        <f>SUM(BK117:BK135)</f>
        <v>0</v>
      </c>
    </row>
    <row r="117" spans="1:65" s="2" customFormat="1" ht="24.15" customHeight="1">
      <c r="A117" s="33"/>
      <c r="B117" s="34"/>
      <c r="C117" s="186" t="s">
        <v>87</v>
      </c>
      <c r="D117" s="186" t="s">
        <v>136</v>
      </c>
      <c r="E117" s="187" t="s">
        <v>319</v>
      </c>
      <c r="F117" s="188" t="s">
        <v>320</v>
      </c>
      <c r="G117" s="189" t="s">
        <v>139</v>
      </c>
      <c r="H117" s="190">
        <v>1</v>
      </c>
      <c r="I117" s="191"/>
      <c r="J117" s="192">
        <f>ROUND(I117*H117,2)</f>
        <v>0</v>
      </c>
      <c r="K117" s="193"/>
      <c r="L117" s="38"/>
      <c r="M117" s="194" t="s">
        <v>1</v>
      </c>
      <c r="N117" s="195" t="s">
        <v>45</v>
      </c>
      <c r="O117" s="70"/>
      <c r="P117" s="196">
        <f>O117*H117</f>
        <v>0</v>
      </c>
      <c r="Q117" s="196">
        <v>0</v>
      </c>
      <c r="R117" s="196">
        <f>Q117*H117</f>
        <v>0</v>
      </c>
      <c r="S117" s="196">
        <v>0</v>
      </c>
      <c r="T117" s="197">
        <f>S117*H117</f>
        <v>0</v>
      </c>
      <c r="U117" s="33"/>
      <c r="V117" s="33"/>
      <c r="W117" s="33"/>
      <c r="X117" s="33"/>
      <c r="Y117" s="33"/>
      <c r="Z117" s="33"/>
      <c r="AA117" s="33"/>
      <c r="AB117" s="33"/>
      <c r="AC117" s="33"/>
      <c r="AD117" s="33"/>
      <c r="AE117" s="33"/>
      <c r="AR117" s="198" t="s">
        <v>87</v>
      </c>
      <c r="AT117" s="198" t="s">
        <v>136</v>
      </c>
      <c r="AU117" s="198" t="s">
        <v>80</v>
      </c>
      <c r="AY117" s="16" t="s">
        <v>133</v>
      </c>
      <c r="BE117" s="199">
        <f>IF(N117="základní",J117,0)</f>
        <v>0</v>
      </c>
      <c r="BF117" s="199">
        <f>IF(N117="snížená",J117,0)</f>
        <v>0</v>
      </c>
      <c r="BG117" s="199">
        <f>IF(N117="zákl. přenesená",J117,0)</f>
        <v>0</v>
      </c>
      <c r="BH117" s="199">
        <f>IF(N117="sníž. přenesená",J117,0)</f>
        <v>0</v>
      </c>
      <c r="BI117" s="199">
        <f>IF(N117="nulová",J117,0)</f>
        <v>0</v>
      </c>
      <c r="BJ117" s="16" t="s">
        <v>87</v>
      </c>
      <c r="BK117" s="199">
        <f>ROUND(I117*H117,2)</f>
        <v>0</v>
      </c>
      <c r="BL117" s="16" t="s">
        <v>87</v>
      </c>
      <c r="BM117" s="198" t="s">
        <v>321</v>
      </c>
    </row>
    <row r="118" spans="1:65" s="2" customFormat="1" ht="28.8">
      <c r="A118" s="33"/>
      <c r="B118" s="34"/>
      <c r="C118" s="35"/>
      <c r="D118" s="200" t="s">
        <v>142</v>
      </c>
      <c r="E118" s="35"/>
      <c r="F118" s="201" t="s">
        <v>322</v>
      </c>
      <c r="G118" s="35"/>
      <c r="H118" s="35"/>
      <c r="I118" s="202"/>
      <c r="J118" s="35"/>
      <c r="K118" s="35"/>
      <c r="L118" s="38"/>
      <c r="M118" s="203"/>
      <c r="N118" s="204"/>
      <c r="O118" s="70"/>
      <c r="P118" s="70"/>
      <c r="Q118" s="70"/>
      <c r="R118" s="70"/>
      <c r="S118" s="70"/>
      <c r="T118" s="71"/>
      <c r="U118" s="33"/>
      <c r="V118" s="33"/>
      <c r="W118" s="33"/>
      <c r="X118" s="33"/>
      <c r="Y118" s="33"/>
      <c r="Z118" s="33"/>
      <c r="AA118" s="33"/>
      <c r="AB118" s="33"/>
      <c r="AC118" s="33"/>
      <c r="AD118" s="33"/>
      <c r="AE118" s="33"/>
      <c r="AT118" s="16" t="s">
        <v>142</v>
      </c>
      <c r="AU118" s="16" t="s">
        <v>80</v>
      </c>
    </row>
    <row r="119" spans="1:65" s="2" customFormat="1" ht="57.6">
      <c r="A119" s="33"/>
      <c r="B119" s="34"/>
      <c r="C119" s="35"/>
      <c r="D119" s="200" t="s">
        <v>143</v>
      </c>
      <c r="E119" s="35"/>
      <c r="F119" s="205" t="s">
        <v>323</v>
      </c>
      <c r="G119" s="35"/>
      <c r="H119" s="35"/>
      <c r="I119" s="202"/>
      <c r="J119" s="35"/>
      <c r="K119" s="35"/>
      <c r="L119" s="38"/>
      <c r="M119" s="203"/>
      <c r="N119" s="204"/>
      <c r="O119" s="70"/>
      <c r="P119" s="70"/>
      <c r="Q119" s="70"/>
      <c r="R119" s="70"/>
      <c r="S119" s="70"/>
      <c r="T119" s="71"/>
      <c r="U119" s="33"/>
      <c r="V119" s="33"/>
      <c r="W119" s="33"/>
      <c r="X119" s="33"/>
      <c r="Y119" s="33"/>
      <c r="Z119" s="33"/>
      <c r="AA119" s="33"/>
      <c r="AB119" s="33"/>
      <c r="AC119" s="33"/>
      <c r="AD119" s="33"/>
      <c r="AE119" s="33"/>
      <c r="AT119" s="16" t="s">
        <v>143</v>
      </c>
      <c r="AU119" s="16" t="s">
        <v>80</v>
      </c>
    </row>
    <row r="120" spans="1:65" s="2" customFormat="1" ht="24.15" customHeight="1">
      <c r="A120" s="33"/>
      <c r="B120" s="34"/>
      <c r="C120" s="232" t="s">
        <v>89</v>
      </c>
      <c r="D120" s="232" t="s">
        <v>324</v>
      </c>
      <c r="E120" s="233" t="s">
        <v>325</v>
      </c>
      <c r="F120" s="234" t="s">
        <v>326</v>
      </c>
      <c r="G120" s="235" t="s">
        <v>327</v>
      </c>
      <c r="H120" s="236">
        <v>32</v>
      </c>
      <c r="I120" s="237"/>
      <c r="J120" s="238">
        <f>ROUND(I120*H120,2)</f>
        <v>0</v>
      </c>
      <c r="K120" s="239"/>
      <c r="L120" s="240"/>
      <c r="M120" s="241" t="s">
        <v>1</v>
      </c>
      <c r="N120" s="242" t="s">
        <v>45</v>
      </c>
      <c r="O120" s="70"/>
      <c r="P120" s="196">
        <f>O120*H120</f>
        <v>0</v>
      </c>
      <c r="Q120" s="196">
        <v>5.5000000000000003E-4</v>
      </c>
      <c r="R120" s="196">
        <f>Q120*H120</f>
        <v>1.7600000000000001E-2</v>
      </c>
      <c r="S120" s="196">
        <v>0</v>
      </c>
      <c r="T120" s="197">
        <f>S120*H120</f>
        <v>0</v>
      </c>
      <c r="U120" s="33"/>
      <c r="V120" s="33"/>
      <c r="W120" s="33"/>
      <c r="X120" s="33"/>
      <c r="Y120" s="33"/>
      <c r="Z120" s="33"/>
      <c r="AA120" s="33"/>
      <c r="AB120" s="33"/>
      <c r="AC120" s="33"/>
      <c r="AD120" s="33"/>
      <c r="AE120" s="33"/>
      <c r="AR120" s="198" t="s">
        <v>89</v>
      </c>
      <c r="AT120" s="198" t="s">
        <v>324</v>
      </c>
      <c r="AU120" s="198" t="s">
        <v>80</v>
      </c>
      <c r="AY120" s="16" t="s">
        <v>133</v>
      </c>
      <c r="BE120" s="199">
        <f>IF(N120="základní",J120,0)</f>
        <v>0</v>
      </c>
      <c r="BF120" s="199">
        <f>IF(N120="snížená",J120,0)</f>
        <v>0</v>
      </c>
      <c r="BG120" s="199">
        <f>IF(N120="zákl. přenesená",J120,0)</f>
        <v>0</v>
      </c>
      <c r="BH120" s="199">
        <f>IF(N120="sníž. přenesená",J120,0)</f>
        <v>0</v>
      </c>
      <c r="BI120" s="199">
        <f>IF(N120="nulová",J120,0)</f>
        <v>0</v>
      </c>
      <c r="BJ120" s="16" t="s">
        <v>87</v>
      </c>
      <c r="BK120" s="199">
        <f>ROUND(I120*H120,2)</f>
        <v>0</v>
      </c>
      <c r="BL120" s="16" t="s">
        <v>87</v>
      </c>
      <c r="BM120" s="198" t="s">
        <v>328</v>
      </c>
    </row>
    <row r="121" spans="1:65" s="2" customFormat="1" ht="19.2">
      <c r="A121" s="33"/>
      <c r="B121" s="34"/>
      <c r="C121" s="35"/>
      <c r="D121" s="200" t="s">
        <v>142</v>
      </c>
      <c r="E121" s="35"/>
      <c r="F121" s="201" t="s">
        <v>329</v>
      </c>
      <c r="G121" s="35"/>
      <c r="H121" s="35"/>
      <c r="I121" s="202"/>
      <c r="J121" s="35"/>
      <c r="K121" s="35"/>
      <c r="L121" s="38"/>
      <c r="M121" s="203"/>
      <c r="N121" s="204"/>
      <c r="O121" s="70"/>
      <c r="P121" s="70"/>
      <c r="Q121" s="70"/>
      <c r="R121" s="70"/>
      <c r="S121" s="70"/>
      <c r="T121" s="71"/>
      <c r="U121" s="33"/>
      <c r="V121" s="33"/>
      <c r="W121" s="33"/>
      <c r="X121" s="33"/>
      <c r="Y121" s="33"/>
      <c r="Z121" s="33"/>
      <c r="AA121" s="33"/>
      <c r="AB121" s="33"/>
      <c r="AC121" s="33"/>
      <c r="AD121" s="33"/>
      <c r="AE121" s="33"/>
      <c r="AT121" s="16" t="s">
        <v>142</v>
      </c>
      <c r="AU121" s="16" t="s">
        <v>80</v>
      </c>
    </row>
    <row r="122" spans="1:65" s="2" customFormat="1" ht="57.6">
      <c r="A122" s="33"/>
      <c r="B122" s="34"/>
      <c r="C122" s="35"/>
      <c r="D122" s="200" t="s">
        <v>143</v>
      </c>
      <c r="E122" s="35"/>
      <c r="F122" s="205" t="s">
        <v>330</v>
      </c>
      <c r="G122" s="35"/>
      <c r="H122" s="35"/>
      <c r="I122" s="202"/>
      <c r="J122" s="35"/>
      <c r="K122" s="35"/>
      <c r="L122" s="38"/>
      <c r="M122" s="203"/>
      <c r="N122" s="204"/>
      <c r="O122" s="70"/>
      <c r="P122" s="70"/>
      <c r="Q122" s="70"/>
      <c r="R122" s="70"/>
      <c r="S122" s="70"/>
      <c r="T122" s="71"/>
      <c r="U122" s="33"/>
      <c r="V122" s="33"/>
      <c r="W122" s="33"/>
      <c r="X122" s="33"/>
      <c r="Y122" s="33"/>
      <c r="Z122" s="33"/>
      <c r="AA122" s="33"/>
      <c r="AB122" s="33"/>
      <c r="AC122" s="33"/>
      <c r="AD122" s="33"/>
      <c r="AE122" s="33"/>
      <c r="AT122" s="16" t="s">
        <v>143</v>
      </c>
      <c r="AU122" s="16" t="s">
        <v>80</v>
      </c>
    </row>
    <row r="123" spans="1:65" s="13" customFormat="1" ht="10.199999999999999">
      <c r="B123" s="206"/>
      <c r="C123" s="207"/>
      <c r="D123" s="200" t="s">
        <v>197</v>
      </c>
      <c r="E123" s="208" t="s">
        <v>1</v>
      </c>
      <c r="F123" s="209" t="s">
        <v>331</v>
      </c>
      <c r="G123" s="207"/>
      <c r="H123" s="210">
        <v>32</v>
      </c>
      <c r="I123" s="211"/>
      <c r="J123" s="207"/>
      <c r="K123" s="207"/>
      <c r="L123" s="212"/>
      <c r="M123" s="213"/>
      <c r="N123" s="214"/>
      <c r="O123" s="214"/>
      <c r="P123" s="214"/>
      <c r="Q123" s="214"/>
      <c r="R123" s="214"/>
      <c r="S123" s="214"/>
      <c r="T123" s="215"/>
      <c r="AT123" s="216" t="s">
        <v>197</v>
      </c>
      <c r="AU123" s="216" t="s">
        <v>80</v>
      </c>
      <c r="AV123" s="13" t="s">
        <v>89</v>
      </c>
      <c r="AW123" s="13" t="s">
        <v>36</v>
      </c>
      <c r="AX123" s="13" t="s">
        <v>80</v>
      </c>
      <c r="AY123" s="216" t="s">
        <v>133</v>
      </c>
    </row>
    <row r="124" spans="1:65" s="2" customFormat="1" ht="16.5" customHeight="1">
      <c r="A124" s="33"/>
      <c r="B124" s="34"/>
      <c r="C124" s="232" t="s">
        <v>149</v>
      </c>
      <c r="D124" s="232" t="s">
        <v>324</v>
      </c>
      <c r="E124" s="233" t="s">
        <v>332</v>
      </c>
      <c r="F124" s="234" t="s">
        <v>333</v>
      </c>
      <c r="G124" s="235" t="s">
        <v>327</v>
      </c>
      <c r="H124" s="236">
        <v>32</v>
      </c>
      <c r="I124" s="237"/>
      <c r="J124" s="238">
        <f>ROUND(I124*H124,2)</f>
        <v>0</v>
      </c>
      <c r="K124" s="239"/>
      <c r="L124" s="240"/>
      <c r="M124" s="241" t="s">
        <v>1</v>
      </c>
      <c r="N124" s="242" t="s">
        <v>45</v>
      </c>
      <c r="O124" s="70"/>
      <c r="P124" s="196">
        <f>O124*H124</f>
        <v>0</v>
      </c>
      <c r="Q124" s="196">
        <v>1.32E-3</v>
      </c>
      <c r="R124" s="196">
        <f>Q124*H124</f>
        <v>4.224E-2</v>
      </c>
      <c r="S124" s="196">
        <v>0</v>
      </c>
      <c r="T124" s="197">
        <f>S124*H124</f>
        <v>0</v>
      </c>
      <c r="U124" s="33"/>
      <c r="V124" s="33"/>
      <c r="W124" s="33"/>
      <c r="X124" s="33"/>
      <c r="Y124" s="33"/>
      <c r="Z124" s="33"/>
      <c r="AA124" s="33"/>
      <c r="AB124" s="33"/>
      <c r="AC124" s="33"/>
      <c r="AD124" s="33"/>
      <c r="AE124" s="33"/>
      <c r="AR124" s="198" t="s">
        <v>89</v>
      </c>
      <c r="AT124" s="198" t="s">
        <v>324</v>
      </c>
      <c r="AU124" s="198" t="s">
        <v>80</v>
      </c>
      <c r="AY124" s="16" t="s">
        <v>133</v>
      </c>
      <c r="BE124" s="199">
        <f>IF(N124="základní",J124,0)</f>
        <v>0</v>
      </c>
      <c r="BF124" s="199">
        <f>IF(N124="snížená",J124,0)</f>
        <v>0</v>
      </c>
      <c r="BG124" s="199">
        <f>IF(N124="zákl. přenesená",J124,0)</f>
        <v>0</v>
      </c>
      <c r="BH124" s="199">
        <f>IF(N124="sníž. přenesená",J124,0)</f>
        <v>0</v>
      </c>
      <c r="BI124" s="199">
        <f>IF(N124="nulová",J124,0)</f>
        <v>0</v>
      </c>
      <c r="BJ124" s="16" t="s">
        <v>87</v>
      </c>
      <c r="BK124" s="199">
        <f>ROUND(I124*H124,2)</f>
        <v>0</v>
      </c>
      <c r="BL124" s="16" t="s">
        <v>87</v>
      </c>
      <c r="BM124" s="198" t="s">
        <v>334</v>
      </c>
    </row>
    <row r="125" spans="1:65" s="2" customFormat="1" ht="10.199999999999999">
      <c r="A125" s="33"/>
      <c r="B125" s="34"/>
      <c r="C125" s="35"/>
      <c r="D125" s="200" t="s">
        <v>142</v>
      </c>
      <c r="E125" s="35"/>
      <c r="F125" s="201" t="s">
        <v>335</v>
      </c>
      <c r="G125" s="35"/>
      <c r="H125" s="35"/>
      <c r="I125" s="202"/>
      <c r="J125" s="35"/>
      <c r="K125" s="35"/>
      <c r="L125" s="38"/>
      <c r="M125" s="203"/>
      <c r="N125" s="204"/>
      <c r="O125" s="70"/>
      <c r="P125" s="70"/>
      <c r="Q125" s="70"/>
      <c r="R125" s="70"/>
      <c r="S125" s="70"/>
      <c r="T125" s="71"/>
      <c r="U125" s="33"/>
      <c r="V125" s="33"/>
      <c r="W125" s="33"/>
      <c r="X125" s="33"/>
      <c r="Y125" s="33"/>
      <c r="Z125" s="33"/>
      <c r="AA125" s="33"/>
      <c r="AB125" s="33"/>
      <c r="AC125" s="33"/>
      <c r="AD125" s="33"/>
      <c r="AE125" s="33"/>
      <c r="AT125" s="16" t="s">
        <v>142</v>
      </c>
      <c r="AU125" s="16" t="s">
        <v>80</v>
      </c>
    </row>
    <row r="126" spans="1:65" s="2" customFormat="1" ht="38.4">
      <c r="A126" s="33"/>
      <c r="B126" s="34"/>
      <c r="C126" s="35"/>
      <c r="D126" s="200" t="s">
        <v>143</v>
      </c>
      <c r="E126" s="35"/>
      <c r="F126" s="205" t="s">
        <v>336</v>
      </c>
      <c r="G126" s="35"/>
      <c r="H126" s="35"/>
      <c r="I126" s="202"/>
      <c r="J126" s="35"/>
      <c r="K126" s="35"/>
      <c r="L126" s="38"/>
      <c r="M126" s="203"/>
      <c r="N126" s="204"/>
      <c r="O126" s="70"/>
      <c r="P126" s="70"/>
      <c r="Q126" s="70"/>
      <c r="R126" s="70"/>
      <c r="S126" s="70"/>
      <c r="T126" s="71"/>
      <c r="U126" s="33"/>
      <c r="V126" s="33"/>
      <c r="W126" s="33"/>
      <c r="X126" s="33"/>
      <c r="Y126" s="33"/>
      <c r="Z126" s="33"/>
      <c r="AA126" s="33"/>
      <c r="AB126" s="33"/>
      <c r="AC126" s="33"/>
      <c r="AD126" s="33"/>
      <c r="AE126" s="33"/>
      <c r="AT126" s="16" t="s">
        <v>143</v>
      </c>
      <c r="AU126" s="16" t="s">
        <v>80</v>
      </c>
    </row>
    <row r="127" spans="1:65" s="2" customFormat="1" ht="16.5" customHeight="1">
      <c r="A127" s="33"/>
      <c r="B127" s="34"/>
      <c r="C127" s="232" t="s">
        <v>157</v>
      </c>
      <c r="D127" s="232" t="s">
        <v>324</v>
      </c>
      <c r="E127" s="233" t="s">
        <v>337</v>
      </c>
      <c r="F127" s="234" t="s">
        <v>338</v>
      </c>
      <c r="G127" s="235" t="s">
        <v>139</v>
      </c>
      <c r="H127" s="236">
        <v>1</v>
      </c>
      <c r="I127" s="237"/>
      <c r="J127" s="238">
        <f>ROUND(I127*H127,2)</f>
        <v>0</v>
      </c>
      <c r="K127" s="239"/>
      <c r="L127" s="240"/>
      <c r="M127" s="241" t="s">
        <v>1</v>
      </c>
      <c r="N127" s="242" t="s">
        <v>45</v>
      </c>
      <c r="O127" s="70"/>
      <c r="P127" s="196">
        <f>O127*H127</f>
        <v>0</v>
      </c>
      <c r="Q127" s="196">
        <v>1.32E-3</v>
      </c>
      <c r="R127" s="196">
        <f>Q127*H127</f>
        <v>1.32E-3</v>
      </c>
      <c r="S127" s="196">
        <v>0</v>
      </c>
      <c r="T127" s="197">
        <f>S127*H127</f>
        <v>0</v>
      </c>
      <c r="U127" s="33"/>
      <c r="V127" s="33"/>
      <c r="W127" s="33"/>
      <c r="X127" s="33"/>
      <c r="Y127" s="33"/>
      <c r="Z127" s="33"/>
      <c r="AA127" s="33"/>
      <c r="AB127" s="33"/>
      <c r="AC127" s="33"/>
      <c r="AD127" s="33"/>
      <c r="AE127" s="33"/>
      <c r="AR127" s="198" t="s">
        <v>89</v>
      </c>
      <c r="AT127" s="198" t="s">
        <v>324</v>
      </c>
      <c r="AU127" s="198" t="s">
        <v>80</v>
      </c>
      <c r="AY127" s="16" t="s">
        <v>133</v>
      </c>
      <c r="BE127" s="199">
        <f>IF(N127="základní",J127,0)</f>
        <v>0</v>
      </c>
      <c r="BF127" s="199">
        <f>IF(N127="snížená",J127,0)</f>
        <v>0</v>
      </c>
      <c r="BG127" s="199">
        <f>IF(N127="zákl. přenesená",J127,0)</f>
        <v>0</v>
      </c>
      <c r="BH127" s="199">
        <f>IF(N127="sníž. přenesená",J127,0)</f>
        <v>0</v>
      </c>
      <c r="BI127" s="199">
        <f>IF(N127="nulová",J127,0)</f>
        <v>0</v>
      </c>
      <c r="BJ127" s="16" t="s">
        <v>87</v>
      </c>
      <c r="BK127" s="199">
        <f>ROUND(I127*H127,2)</f>
        <v>0</v>
      </c>
      <c r="BL127" s="16" t="s">
        <v>87</v>
      </c>
      <c r="BM127" s="198" t="s">
        <v>339</v>
      </c>
    </row>
    <row r="128" spans="1:65" s="2" customFormat="1" ht="10.199999999999999">
      <c r="A128" s="33"/>
      <c r="B128" s="34"/>
      <c r="C128" s="35"/>
      <c r="D128" s="200" t="s">
        <v>142</v>
      </c>
      <c r="E128" s="35"/>
      <c r="F128" s="201" t="s">
        <v>338</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142</v>
      </c>
      <c r="AU128" s="16" t="s">
        <v>80</v>
      </c>
    </row>
    <row r="129" spans="1:65" s="2" customFormat="1" ht="48">
      <c r="A129" s="33"/>
      <c r="B129" s="34"/>
      <c r="C129" s="35"/>
      <c r="D129" s="200" t="s">
        <v>143</v>
      </c>
      <c r="E129" s="35"/>
      <c r="F129" s="205" t="s">
        <v>340</v>
      </c>
      <c r="G129" s="35"/>
      <c r="H129" s="35"/>
      <c r="I129" s="202"/>
      <c r="J129" s="35"/>
      <c r="K129" s="35"/>
      <c r="L129" s="38"/>
      <c r="M129" s="203"/>
      <c r="N129" s="204"/>
      <c r="O129" s="70"/>
      <c r="P129" s="70"/>
      <c r="Q129" s="70"/>
      <c r="R129" s="70"/>
      <c r="S129" s="70"/>
      <c r="T129" s="71"/>
      <c r="U129" s="33"/>
      <c r="V129" s="33"/>
      <c r="W129" s="33"/>
      <c r="X129" s="33"/>
      <c r="Y129" s="33"/>
      <c r="Z129" s="33"/>
      <c r="AA129" s="33"/>
      <c r="AB129" s="33"/>
      <c r="AC129" s="33"/>
      <c r="AD129" s="33"/>
      <c r="AE129" s="33"/>
      <c r="AT129" s="16" t="s">
        <v>143</v>
      </c>
      <c r="AU129" s="16" t="s">
        <v>80</v>
      </c>
    </row>
    <row r="130" spans="1:65" s="2" customFormat="1" ht="24.15" customHeight="1">
      <c r="A130" s="33"/>
      <c r="B130" s="34"/>
      <c r="C130" s="186" t="s">
        <v>132</v>
      </c>
      <c r="D130" s="186" t="s">
        <v>136</v>
      </c>
      <c r="E130" s="187" t="s">
        <v>341</v>
      </c>
      <c r="F130" s="188" t="s">
        <v>342</v>
      </c>
      <c r="G130" s="189" t="s">
        <v>343</v>
      </c>
      <c r="H130" s="190">
        <v>30</v>
      </c>
      <c r="I130" s="191"/>
      <c r="J130" s="192">
        <f>ROUND(I130*H130,2)</f>
        <v>0</v>
      </c>
      <c r="K130" s="193"/>
      <c r="L130" s="38"/>
      <c r="M130" s="194" t="s">
        <v>1</v>
      </c>
      <c r="N130" s="195" t="s">
        <v>45</v>
      </c>
      <c r="O130" s="70"/>
      <c r="P130" s="196">
        <f>O130*H130</f>
        <v>0</v>
      </c>
      <c r="Q130" s="196">
        <v>0</v>
      </c>
      <c r="R130" s="196">
        <f>Q130*H130</f>
        <v>0</v>
      </c>
      <c r="S130" s="196">
        <v>0</v>
      </c>
      <c r="T130" s="197">
        <f>S130*H130</f>
        <v>0</v>
      </c>
      <c r="U130" s="33"/>
      <c r="V130" s="33"/>
      <c r="W130" s="33"/>
      <c r="X130" s="33"/>
      <c r="Y130" s="33"/>
      <c r="Z130" s="33"/>
      <c r="AA130" s="33"/>
      <c r="AB130" s="33"/>
      <c r="AC130" s="33"/>
      <c r="AD130" s="33"/>
      <c r="AE130" s="33"/>
      <c r="AR130" s="198" t="s">
        <v>87</v>
      </c>
      <c r="AT130" s="198" t="s">
        <v>136</v>
      </c>
      <c r="AU130" s="198" t="s">
        <v>80</v>
      </c>
      <c r="AY130" s="16" t="s">
        <v>133</v>
      </c>
      <c r="BE130" s="199">
        <f>IF(N130="základní",J130,0)</f>
        <v>0</v>
      </c>
      <c r="BF130" s="199">
        <f>IF(N130="snížená",J130,0)</f>
        <v>0</v>
      </c>
      <c r="BG130" s="199">
        <f>IF(N130="zákl. přenesená",J130,0)</f>
        <v>0</v>
      </c>
      <c r="BH130" s="199">
        <f>IF(N130="sníž. přenesená",J130,0)</f>
        <v>0</v>
      </c>
      <c r="BI130" s="199">
        <f>IF(N130="nulová",J130,0)</f>
        <v>0</v>
      </c>
      <c r="BJ130" s="16" t="s">
        <v>87</v>
      </c>
      <c r="BK130" s="199">
        <f>ROUND(I130*H130,2)</f>
        <v>0</v>
      </c>
      <c r="BL130" s="16" t="s">
        <v>87</v>
      </c>
      <c r="BM130" s="198" t="s">
        <v>344</v>
      </c>
    </row>
    <row r="131" spans="1:65" s="2" customFormat="1" ht="76.8">
      <c r="A131" s="33"/>
      <c r="B131" s="34"/>
      <c r="C131" s="35"/>
      <c r="D131" s="200" t="s">
        <v>142</v>
      </c>
      <c r="E131" s="35"/>
      <c r="F131" s="201" t="s">
        <v>345</v>
      </c>
      <c r="G131" s="35"/>
      <c r="H131" s="35"/>
      <c r="I131" s="202"/>
      <c r="J131" s="35"/>
      <c r="K131" s="35"/>
      <c r="L131" s="38"/>
      <c r="M131" s="203"/>
      <c r="N131" s="204"/>
      <c r="O131" s="70"/>
      <c r="P131" s="70"/>
      <c r="Q131" s="70"/>
      <c r="R131" s="70"/>
      <c r="S131" s="70"/>
      <c r="T131" s="71"/>
      <c r="U131" s="33"/>
      <c r="V131" s="33"/>
      <c r="W131" s="33"/>
      <c r="X131" s="33"/>
      <c r="Y131" s="33"/>
      <c r="Z131" s="33"/>
      <c r="AA131" s="33"/>
      <c r="AB131" s="33"/>
      <c r="AC131" s="33"/>
      <c r="AD131" s="33"/>
      <c r="AE131" s="33"/>
      <c r="AT131" s="16" t="s">
        <v>142</v>
      </c>
      <c r="AU131" s="16" t="s">
        <v>80</v>
      </c>
    </row>
    <row r="132" spans="1:65" s="2" customFormat="1" ht="57.6">
      <c r="A132" s="33"/>
      <c r="B132" s="34"/>
      <c r="C132" s="35"/>
      <c r="D132" s="200" t="s">
        <v>143</v>
      </c>
      <c r="E132" s="35"/>
      <c r="F132" s="205" t="s">
        <v>346</v>
      </c>
      <c r="G132" s="35"/>
      <c r="H132" s="35"/>
      <c r="I132" s="202"/>
      <c r="J132" s="35"/>
      <c r="K132" s="35"/>
      <c r="L132" s="38"/>
      <c r="M132" s="203"/>
      <c r="N132" s="204"/>
      <c r="O132" s="70"/>
      <c r="P132" s="70"/>
      <c r="Q132" s="70"/>
      <c r="R132" s="70"/>
      <c r="S132" s="70"/>
      <c r="T132" s="71"/>
      <c r="U132" s="33"/>
      <c r="V132" s="33"/>
      <c r="W132" s="33"/>
      <c r="X132" s="33"/>
      <c r="Y132" s="33"/>
      <c r="Z132" s="33"/>
      <c r="AA132" s="33"/>
      <c r="AB132" s="33"/>
      <c r="AC132" s="33"/>
      <c r="AD132" s="33"/>
      <c r="AE132" s="33"/>
      <c r="AT132" s="16" t="s">
        <v>143</v>
      </c>
      <c r="AU132" s="16" t="s">
        <v>80</v>
      </c>
    </row>
    <row r="133" spans="1:65" s="2" customFormat="1" ht="37.799999999999997" customHeight="1">
      <c r="A133" s="33"/>
      <c r="B133" s="34"/>
      <c r="C133" s="186" t="s">
        <v>167</v>
      </c>
      <c r="D133" s="186" t="s">
        <v>136</v>
      </c>
      <c r="E133" s="187" t="s">
        <v>347</v>
      </c>
      <c r="F133" s="188" t="s">
        <v>348</v>
      </c>
      <c r="G133" s="189" t="s">
        <v>139</v>
      </c>
      <c r="H133" s="190">
        <v>1</v>
      </c>
      <c r="I133" s="191"/>
      <c r="J133" s="192">
        <f>ROUND(I133*H133,2)</f>
        <v>0</v>
      </c>
      <c r="K133" s="193"/>
      <c r="L133" s="38"/>
      <c r="M133" s="194" t="s">
        <v>1</v>
      </c>
      <c r="N133" s="195" t="s">
        <v>45</v>
      </c>
      <c r="O133" s="70"/>
      <c r="P133" s="196">
        <f>O133*H133</f>
        <v>0</v>
      </c>
      <c r="Q133" s="196">
        <v>0</v>
      </c>
      <c r="R133" s="196">
        <f>Q133*H133</f>
        <v>0</v>
      </c>
      <c r="S133" s="196">
        <v>0</v>
      </c>
      <c r="T133" s="197">
        <f>S133*H133</f>
        <v>0</v>
      </c>
      <c r="U133" s="33"/>
      <c r="V133" s="33"/>
      <c r="W133" s="33"/>
      <c r="X133" s="33"/>
      <c r="Y133" s="33"/>
      <c r="Z133" s="33"/>
      <c r="AA133" s="33"/>
      <c r="AB133" s="33"/>
      <c r="AC133" s="33"/>
      <c r="AD133" s="33"/>
      <c r="AE133" s="33"/>
      <c r="AR133" s="198" t="s">
        <v>87</v>
      </c>
      <c r="AT133" s="198" t="s">
        <v>136</v>
      </c>
      <c r="AU133" s="198" t="s">
        <v>80</v>
      </c>
      <c r="AY133" s="16" t="s">
        <v>133</v>
      </c>
      <c r="BE133" s="199">
        <f>IF(N133="základní",J133,0)</f>
        <v>0</v>
      </c>
      <c r="BF133" s="199">
        <f>IF(N133="snížená",J133,0)</f>
        <v>0</v>
      </c>
      <c r="BG133" s="199">
        <f>IF(N133="zákl. přenesená",J133,0)</f>
        <v>0</v>
      </c>
      <c r="BH133" s="199">
        <f>IF(N133="sníž. přenesená",J133,0)</f>
        <v>0</v>
      </c>
      <c r="BI133" s="199">
        <f>IF(N133="nulová",J133,0)</f>
        <v>0</v>
      </c>
      <c r="BJ133" s="16" t="s">
        <v>87</v>
      </c>
      <c r="BK133" s="199">
        <f>ROUND(I133*H133,2)</f>
        <v>0</v>
      </c>
      <c r="BL133" s="16" t="s">
        <v>87</v>
      </c>
      <c r="BM133" s="198" t="s">
        <v>349</v>
      </c>
    </row>
    <row r="134" spans="1:65" s="2" customFormat="1" ht="28.8">
      <c r="A134" s="33"/>
      <c r="B134" s="34"/>
      <c r="C134" s="35"/>
      <c r="D134" s="200" t="s">
        <v>142</v>
      </c>
      <c r="E134" s="35"/>
      <c r="F134" s="201" t="s">
        <v>350</v>
      </c>
      <c r="G134" s="35"/>
      <c r="H134" s="35"/>
      <c r="I134" s="202"/>
      <c r="J134" s="35"/>
      <c r="K134" s="35"/>
      <c r="L134" s="38"/>
      <c r="M134" s="203"/>
      <c r="N134" s="204"/>
      <c r="O134" s="70"/>
      <c r="P134" s="70"/>
      <c r="Q134" s="70"/>
      <c r="R134" s="70"/>
      <c r="S134" s="70"/>
      <c r="T134" s="71"/>
      <c r="U134" s="33"/>
      <c r="V134" s="33"/>
      <c r="W134" s="33"/>
      <c r="X134" s="33"/>
      <c r="Y134" s="33"/>
      <c r="Z134" s="33"/>
      <c r="AA134" s="33"/>
      <c r="AB134" s="33"/>
      <c r="AC134" s="33"/>
      <c r="AD134" s="33"/>
      <c r="AE134" s="33"/>
      <c r="AT134" s="16" t="s">
        <v>142</v>
      </c>
      <c r="AU134" s="16" t="s">
        <v>80</v>
      </c>
    </row>
    <row r="135" spans="1:65" s="2" customFormat="1" ht="48">
      <c r="A135" s="33"/>
      <c r="B135" s="34"/>
      <c r="C135" s="35"/>
      <c r="D135" s="200" t="s">
        <v>143</v>
      </c>
      <c r="E135" s="35"/>
      <c r="F135" s="205" t="s">
        <v>351</v>
      </c>
      <c r="G135" s="35"/>
      <c r="H135" s="35"/>
      <c r="I135" s="202"/>
      <c r="J135" s="35"/>
      <c r="K135" s="35"/>
      <c r="L135" s="38"/>
      <c r="M135" s="217"/>
      <c r="N135" s="218"/>
      <c r="O135" s="219"/>
      <c r="P135" s="219"/>
      <c r="Q135" s="219"/>
      <c r="R135" s="219"/>
      <c r="S135" s="219"/>
      <c r="T135" s="220"/>
      <c r="U135" s="33"/>
      <c r="V135" s="33"/>
      <c r="W135" s="33"/>
      <c r="X135" s="33"/>
      <c r="Y135" s="33"/>
      <c r="Z135" s="33"/>
      <c r="AA135" s="33"/>
      <c r="AB135" s="33"/>
      <c r="AC135" s="33"/>
      <c r="AD135" s="33"/>
      <c r="AE135" s="33"/>
      <c r="AT135" s="16" t="s">
        <v>143</v>
      </c>
      <c r="AU135" s="16" t="s">
        <v>80</v>
      </c>
    </row>
    <row r="136" spans="1:65" s="2" customFormat="1" ht="6.9" customHeight="1">
      <c r="A136" s="33"/>
      <c r="B136" s="53"/>
      <c r="C136" s="54"/>
      <c r="D136" s="54"/>
      <c r="E136" s="54"/>
      <c r="F136" s="54"/>
      <c r="G136" s="54"/>
      <c r="H136" s="54"/>
      <c r="I136" s="54"/>
      <c r="J136" s="54"/>
      <c r="K136" s="54"/>
      <c r="L136" s="38"/>
      <c r="M136" s="33"/>
      <c r="O136" s="33"/>
      <c r="P136" s="33"/>
      <c r="Q136" s="33"/>
      <c r="R136" s="33"/>
      <c r="S136" s="33"/>
      <c r="T136" s="33"/>
      <c r="U136" s="33"/>
      <c r="V136" s="33"/>
      <c r="W136" s="33"/>
      <c r="X136" s="33"/>
      <c r="Y136" s="33"/>
      <c r="Z136" s="33"/>
      <c r="AA136" s="33"/>
      <c r="AB136" s="33"/>
      <c r="AC136" s="33"/>
      <c r="AD136" s="33"/>
      <c r="AE136" s="33"/>
    </row>
  </sheetData>
  <sheetProtection algorithmName="SHA-512" hashValue="oI46L06t8UVaqkxM4vOis93c1QRtxcQqIOO6pjgdBL2/uhJEVXdjMmVcyAhplo9qHr/o8e1SWpbuT5JeJ+hdWw==" saltValue="oH+IxntQFUE/rZ+e/mfxq+y4dzOmQQnIkATHWZH45ztfgZdSOrSSz0nX7+YZ0IYfSJevsDlOjynYX9/t9efRJA==" spinCount="100000" sheet="1" objects="1" scenarios="1" formatColumns="0" formatRows="0" autoFilter="0"/>
  <autoFilter ref="C115:K135" xr:uid="{00000000-0009-0000-0000-000003000000}"/>
  <mergeCells count="9">
    <mergeCell ref="E87:H87"/>
    <mergeCell ref="E106:H106"/>
    <mergeCell ref="E108:H108"/>
    <mergeCell ref="L2:V2"/>
    <mergeCell ref="E7:H7"/>
    <mergeCell ref="E9:H9"/>
    <mergeCell ref="E18:H18"/>
    <mergeCell ref="E27:H27"/>
    <mergeCell ref="E85:H85"/>
  </mergeCells>
  <pageMargins left="0.59055118110236227" right="0.59055118110236227" top="0.59055118110236227" bottom="0.39370078740157483" header="0" footer="0"/>
  <pageSetup paperSize="9" scale="86" fitToHeight="10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68"/>
  <sheetViews>
    <sheetView showGridLines="0" workbookViewId="0"/>
  </sheetViews>
  <sheetFormatPr defaultRowHeight="14.4"/>
  <cols>
    <col min="1" max="1" width="8.28515625" style="1" customWidth="1"/>
    <col min="2" max="2" width="1.140625" style="1" customWidth="1"/>
    <col min="3" max="3" width="4.140625" style="1" customWidth="1"/>
    <col min="4" max="4" width="4.28515625" style="1" customWidth="1"/>
    <col min="5" max="5" width="17.140625" style="1" customWidth="1"/>
    <col min="6" max="6" width="50.85546875" style="1" customWidth="1"/>
    <col min="7" max="7" width="7.42578125" style="1" customWidth="1"/>
    <col min="8" max="8" width="14" style="1" customWidth="1"/>
    <col min="9" max="9" width="15.85546875" style="1" customWidth="1"/>
    <col min="10" max="10" width="22.28515625" style="1" customWidth="1"/>
    <col min="11" max="11" width="22.28515625" style="1" hidden="1" customWidth="1"/>
    <col min="12" max="12" width="9.28515625" style="1" customWidth="1"/>
    <col min="13" max="13" width="10.85546875" style="1" hidden="1" customWidth="1"/>
    <col min="14" max="14" width="9.28515625" style="1" hidden="1"/>
    <col min="15" max="20" width="14.140625" style="1" hidden="1" customWidth="1"/>
    <col min="21" max="21" width="16.28515625" style="1" hidden="1" customWidth="1"/>
    <col min="22" max="22" width="12.28515625" style="1" customWidth="1"/>
    <col min="23" max="23" width="16.28515625" style="1" customWidth="1"/>
    <col min="24" max="24" width="12.28515625" style="1" customWidth="1"/>
    <col min="25" max="25" width="15" style="1" customWidth="1"/>
    <col min="26" max="26" width="11" style="1" customWidth="1"/>
    <col min="27" max="27" width="15" style="1" customWidth="1"/>
    <col min="28" max="28" width="16.28515625" style="1" customWidth="1"/>
    <col min="29" max="29" width="11" style="1" customWidth="1"/>
    <col min="30" max="30" width="15" style="1" customWidth="1"/>
    <col min="31" max="31" width="16.28515625" style="1" customWidth="1"/>
    <col min="44" max="65" width="9.28515625" style="1" hidden="1"/>
  </cols>
  <sheetData>
    <row r="2" spans="1:46" s="1" customFormat="1" ht="36.9" customHeight="1">
      <c r="L2" s="283"/>
      <c r="M2" s="283"/>
      <c r="N2" s="283"/>
      <c r="O2" s="283"/>
      <c r="P2" s="283"/>
      <c r="Q2" s="283"/>
      <c r="R2" s="283"/>
      <c r="S2" s="283"/>
      <c r="T2" s="283"/>
      <c r="U2" s="283"/>
      <c r="V2" s="283"/>
      <c r="AT2" s="16" t="s">
        <v>101</v>
      </c>
    </row>
    <row r="3" spans="1:46" s="1" customFormat="1" ht="6.9" hidden="1" customHeight="1">
      <c r="B3" s="107"/>
      <c r="C3" s="108"/>
      <c r="D3" s="108"/>
      <c r="E3" s="108"/>
      <c r="F3" s="108"/>
      <c r="G3" s="108"/>
      <c r="H3" s="108"/>
      <c r="I3" s="108"/>
      <c r="J3" s="108"/>
      <c r="K3" s="108"/>
      <c r="L3" s="19"/>
      <c r="AT3" s="16" t="s">
        <v>89</v>
      </c>
    </row>
    <row r="4" spans="1:46" s="1" customFormat="1" ht="24.9" hidden="1" customHeight="1">
      <c r="B4" s="19"/>
      <c r="D4" s="109" t="s">
        <v>102</v>
      </c>
      <c r="L4" s="19"/>
      <c r="M4" s="110" t="s">
        <v>10</v>
      </c>
      <c r="AT4" s="16" t="s">
        <v>4</v>
      </c>
    </row>
    <row r="5" spans="1:46" s="1" customFormat="1" ht="6.9" hidden="1" customHeight="1">
      <c r="B5" s="19"/>
      <c r="L5" s="19"/>
    </row>
    <row r="6" spans="1:46" s="1" customFormat="1" ht="12" hidden="1" customHeight="1">
      <c r="B6" s="19"/>
      <c r="D6" s="111" t="s">
        <v>16</v>
      </c>
      <c r="L6" s="19"/>
    </row>
    <row r="7" spans="1:46" s="1" customFormat="1" ht="26.25" hidden="1" customHeight="1">
      <c r="B7" s="19"/>
      <c r="E7" s="284" t="str">
        <f>'Rekapitulace stavby'!K6</f>
        <v>VD Kamýk - oprava povrchových ochran a konstrukce segmentového uzávěru</v>
      </c>
      <c r="F7" s="285"/>
      <c r="G7" s="285"/>
      <c r="H7" s="285"/>
      <c r="L7" s="19"/>
    </row>
    <row r="8" spans="1:46" s="2" customFormat="1" ht="12" hidden="1" customHeight="1">
      <c r="A8" s="33"/>
      <c r="B8" s="38"/>
      <c r="C8" s="33"/>
      <c r="D8" s="111" t="s">
        <v>103</v>
      </c>
      <c r="E8" s="33"/>
      <c r="F8" s="33"/>
      <c r="G8" s="33"/>
      <c r="H8" s="33"/>
      <c r="I8" s="33"/>
      <c r="J8" s="33"/>
      <c r="K8" s="33"/>
      <c r="L8" s="50"/>
      <c r="S8" s="33"/>
      <c r="T8" s="33"/>
      <c r="U8" s="33"/>
      <c r="V8" s="33"/>
      <c r="W8" s="33"/>
      <c r="X8" s="33"/>
      <c r="Y8" s="33"/>
      <c r="Z8" s="33"/>
      <c r="AA8" s="33"/>
      <c r="AB8" s="33"/>
      <c r="AC8" s="33"/>
      <c r="AD8" s="33"/>
      <c r="AE8" s="33"/>
    </row>
    <row r="9" spans="1:46" s="2" customFormat="1" ht="16.5" hidden="1" customHeight="1">
      <c r="A9" s="33"/>
      <c r="B9" s="38"/>
      <c r="C9" s="33"/>
      <c r="D9" s="33"/>
      <c r="E9" s="286" t="s">
        <v>352</v>
      </c>
      <c r="F9" s="287"/>
      <c r="G9" s="287"/>
      <c r="H9" s="287"/>
      <c r="I9" s="33"/>
      <c r="J9" s="33"/>
      <c r="K9" s="33"/>
      <c r="L9" s="50"/>
      <c r="S9" s="33"/>
      <c r="T9" s="33"/>
      <c r="U9" s="33"/>
      <c r="V9" s="33"/>
      <c r="W9" s="33"/>
      <c r="X9" s="33"/>
      <c r="Y9" s="33"/>
      <c r="Z9" s="33"/>
      <c r="AA9" s="33"/>
      <c r="AB9" s="33"/>
      <c r="AC9" s="33"/>
      <c r="AD9" s="33"/>
      <c r="AE9" s="33"/>
    </row>
    <row r="10" spans="1:46" s="2" customFormat="1" ht="10.199999999999999" hidden="1">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hidden="1" customHeight="1">
      <c r="A11" s="33"/>
      <c r="B11" s="38"/>
      <c r="C11" s="33"/>
      <c r="D11" s="111" t="s">
        <v>18</v>
      </c>
      <c r="E11" s="33"/>
      <c r="F11" s="112" t="s">
        <v>94</v>
      </c>
      <c r="G11" s="33"/>
      <c r="H11" s="33"/>
      <c r="I11" s="111" t="s">
        <v>20</v>
      </c>
      <c r="J11" s="112" t="s">
        <v>1</v>
      </c>
      <c r="K11" s="33"/>
      <c r="L11" s="50"/>
      <c r="S11" s="33"/>
      <c r="T11" s="33"/>
      <c r="U11" s="33"/>
      <c r="V11" s="33"/>
      <c r="W11" s="33"/>
      <c r="X11" s="33"/>
      <c r="Y11" s="33"/>
      <c r="Z11" s="33"/>
      <c r="AA11" s="33"/>
      <c r="AB11" s="33"/>
      <c r="AC11" s="33"/>
      <c r="AD11" s="33"/>
      <c r="AE11" s="33"/>
    </row>
    <row r="12" spans="1:46" s="2" customFormat="1" ht="12" hidden="1" customHeight="1">
      <c r="A12" s="33"/>
      <c r="B12" s="38"/>
      <c r="C12" s="33"/>
      <c r="D12" s="111" t="s">
        <v>21</v>
      </c>
      <c r="E12" s="33"/>
      <c r="F12" s="112" t="s">
        <v>22</v>
      </c>
      <c r="G12" s="33"/>
      <c r="H12" s="33"/>
      <c r="I12" s="111" t="s">
        <v>23</v>
      </c>
      <c r="J12" s="113" t="str">
        <f>'Rekapitulace stavby'!AN8</f>
        <v>23. 3. 2022</v>
      </c>
      <c r="K12" s="33"/>
      <c r="L12" s="50"/>
      <c r="S12" s="33"/>
      <c r="T12" s="33"/>
      <c r="U12" s="33"/>
      <c r="V12" s="33"/>
      <c r="W12" s="33"/>
      <c r="X12" s="33"/>
      <c r="Y12" s="33"/>
      <c r="Z12" s="33"/>
      <c r="AA12" s="33"/>
      <c r="AB12" s="33"/>
      <c r="AC12" s="33"/>
      <c r="AD12" s="33"/>
      <c r="AE12" s="33"/>
    </row>
    <row r="13" spans="1:46" s="2" customFormat="1" ht="10.8" hidden="1"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hidden="1" customHeight="1">
      <c r="A14" s="33"/>
      <c r="B14" s="38"/>
      <c r="C14" s="33"/>
      <c r="D14" s="111" t="s">
        <v>25</v>
      </c>
      <c r="E14" s="33"/>
      <c r="F14" s="33"/>
      <c r="G14" s="33"/>
      <c r="H14" s="33"/>
      <c r="I14" s="111" t="s">
        <v>26</v>
      </c>
      <c r="J14" s="112" t="s">
        <v>27</v>
      </c>
      <c r="K14" s="33"/>
      <c r="L14" s="50"/>
      <c r="S14" s="33"/>
      <c r="T14" s="33"/>
      <c r="U14" s="33"/>
      <c r="V14" s="33"/>
      <c r="W14" s="33"/>
      <c r="X14" s="33"/>
      <c r="Y14" s="33"/>
      <c r="Z14" s="33"/>
      <c r="AA14" s="33"/>
      <c r="AB14" s="33"/>
      <c r="AC14" s="33"/>
      <c r="AD14" s="33"/>
      <c r="AE14" s="33"/>
    </row>
    <row r="15" spans="1:46" s="2" customFormat="1" ht="18" hidden="1" customHeight="1">
      <c r="A15" s="33"/>
      <c r="B15" s="38"/>
      <c r="C15" s="33"/>
      <c r="D15" s="33"/>
      <c r="E15" s="112" t="s">
        <v>28</v>
      </c>
      <c r="F15" s="33"/>
      <c r="G15" s="33"/>
      <c r="H15" s="33"/>
      <c r="I15" s="111" t="s">
        <v>29</v>
      </c>
      <c r="J15" s="112" t="s">
        <v>30</v>
      </c>
      <c r="K15" s="33"/>
      <c r="L15" s="50"/>
      <c r="S15" s="33"/>
      <c r="T15" s="33"/>
      <c r="U15" s="33"/>
      <c r="V15" s="33"/>
      <c r="W15" s="33"/>
      <c r="X15" s="33"/>
      <c r="Y15" s="33"/>
      <c r="Z15" s="33"/>
      <c r="AA15" s="33"/>
      <c r="AB15" s="33"/>
      <c r="AC15" s="33"/>
      <c r="AD15" s="33"/>
      <c r="AE15" s="33"/>
    </row>
    <row r="16" spans="1:46" s="2" customFormat="1" ht="6.9" hidden="1"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hidden="1" customHeight="1">
      <c r="A17" s="33"/>
      <c r="B17" s="38"/>
      <c r="C17" s="33"/>
      <c r="D17" s="111" t="s">
        <v>31</v>
      </c>
      <c r="E17" s="33"/>
      <c r="F17" s="33"/>
      <c r="G17" s="33"/>
      <c r="H17" s="33"/>
      <c r="I17" s="111" t="s">
        <v>26</v>
      </c>
      <c r="J17" s="29" t="str">
        <f>'Rekapitulace stavby'!AN13</f>
        <v>Vyplň údaj</v>
      </c>
      <c r="K17" s="33"/>
      <c r="L17" s="50"/>
      <c r="S17" s="33"/>
      <c r="T17" s="33"/>
      <c r="U17" s="33"/>
      <c r="V17" s="33"/>
      <c r="W17" s="33"/>
      <c r="X17" s="33"/>
      <c r="Y17" s="33"/>
      <c r="Z17" s="33"/>
      <c r="AA17" s="33"/>
      <c r="AB17" s="33"/>
      <c r="AC17" s="33"/>
      <c r="AD17" s="33"/>
      <c r="AE17" s="33"/>
    </row>
    <row r="18" spans="1:31" s="2" customFormat="1" ht="18" hidden="1" customHeight="1">
      <c r="A18" s="33"/>
      <c r="B18" s="38"/>
      <c r="C18" s="33"/>
      <c r="D18" s="33"/>
      <c r="E18" s="288" t="str">
        <f>'Rekapitulace stavby'!E14</f>
        <v>Vyplň údaj</v>
      </c>
      <c r="F18" s="289"/>
      <c r="G18" s="289"/>
      <c r="H18" s="289"/>
      <c r="I18" s="111" t="s">
        <v>29</v>
      </c>
      <c r="J18" s="29" t="str">
        <f>'Rekapitulace stavby'!AN14</f>
        <v>Vyplň údaj</v>
      </c>
      <c r="K18" s="33"/>
      <c r="L18" s="50"/>
      <c r="S18" s="33"/>
      <c r="T18" s="33"/>
      <c r="U18" s="33"/>
      <c r="V18" s="33"/>
      <c r="W18" s="33"/>
      <c r="X18" s="33"/>
      <c r="Y18" s="33"/>
      <c r="Z18" s="33"/>
      <c r="AA18" s="33"/>
      <c r="AB18" s="33"/>
      <c r="AC18" s="33"/>
      <c r="AD18" s="33"/>
      <c r="AE18" s="33"/>
    </row>
    <row r="19" spans="1:31" s="2" customFormat="1" ht="6.9" hidden="1"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hidden="1" customHeight="1">
      <c r="A20" s="33"/>
      <c r="B20" s="38"/>
      <c r="C20" s="33"/>
      <c r="D20" s="111" t="s">
        <v>33</v>
      </c>
      <c r="E20" s="33"/>
      <c r="F20" s="33"/>
      <c r="G20" s="33"/>
      <c r="H20" s="33"/>
      <c r="I20" s="111" t="s">
        <v>26</v>
      </c>
      <c r="J20" s="112" t="s">
        <v>34</v>
      </c>
      <c r="K20" s="33"/>
      <c r="L20" s="50"/>
      <c r="S20" s="33"/>
      <c r="T20" s="33"/>
      <c r="U20" s="33"/>
      <c r="V20" s="33"/>
      <c r="W20" s="33"/>
      <c r="X20" s="33"/>
      <c r="Y20" s="33"/>
      <c r="Z20" s="33"/>
      <c r="AA20" s="33"/>
      <c r="AB20" s="33"/>
      <c r="AC20" s="33"/>
      <c r="AD20" s="33"/>
      <c r="AE20" s="33"/>
    </row>
    <row r="21" spans="1:31" s="2" customFormat="1" ht="18" hidden="1" customHeight="1">
      <c r="A21" s="33"/>
      <c r="B21" s="38"/>
      <c r="C21" s="33"/>
      <c r="D21" s="33"/>
      <c r="E21" s="112" t="s">
        <v>35</v>
      </c>
      <c r="F21" s="33"/>
      <c r="G21" s="33"/>
      <c r="H21" s="33"/>
      <c r="I21" s="111" t="s">
        <v>29</v>
      </c>
      <c r="J21" s="112" t="s">
        <v>1</v>
      </c>
      <c r="K21" s="33"/>
      <c r="L21" s="50"/>
      <c r="S21" s="33"/>
      <c r="T21" s="33"/>
      <c r="U21" s="33"/>
      <c r="V21" s="33"/>
      <c r="W21" s="33"/>
      <c r="X21" s="33"/>
      <c r="Y21" s="33"/>
      <c r="Z21" s="33"/>
      <c r="AA21" s="33"/>
      <c r="AB21" s="33"/>
      <c r="AC21" s="33"/>
      <c r="AD21" s="33"/>
      <c r="AE21" s="33"/>
    </row>
    <row r="22" spans="1:31" s="2" customFormat="1" ht="6.9" hidden="1"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hidden="1" customHeight="1">
      <c r="A23" s="33"/>
      <c r="B23" s="38"/>
      <c r="C23" s="33"/>
      <c r="D23" s="111" t="s">
        <v>37</v>
      </c>
      <c r="E23" s="33"/>
      <c r="F23" s="33"/>
      <c r="G23" s="33"/>
      <c r="H23" s="33"/>
      <c r="I23" s="111" t="s">
        <v>26</v>
      </c>
      <c r="J23" s="112" t="s">
        <v>34</v>
      </c>
      <c r="K23" s="33"/>
      <c r="L23" s="50"/>
      <c r="S23" s="33"/>
      <c r="T23" s="33"/>
      <c r="U23" s="33"/>
      <c r="V23" s="33"/>
      <c r="W23" s="33"/>
      <c r="X23" s="33"/>
      <c r="Y23" s="33"/>
      <c r="Z23" s="33"/>
      <c r="AA23" s="33"/>
      <c r="AB23" s="33"/>
      <c r="AC23" s="33"/>
      <c r="AD23" s="33"/>
      <c r="AE23" s="33"/>
    </row>
    <row r="24" spans="1:31" s="2" customFormat="1" ht="18" hidden="1" customHeight="1">
      <c r="A24" s="33"/>
      <c r="B24" s="38"/>
      <c r="C24" s="33"/>
      <c r="D24" s="33"/>
      <c r="E24" s="112" t="s">
        <v>35</v>
      </c>
      <c r="F24" s="33"/>
      <c r="G24" s="33"/>
      <c r="H24" s="33"/>
      <c r="I24" s="111" t="s">
        <v>29</v>
      </c>
      <c r="J24" s="112" t="s">
        <v>1</v>
      </c>
      <c r="K24" s="33"/>
      <c r="L24" s="50"/>
      <c r="S24" s="33"/>
      <c r="T24" s="33"/>
      <c r="U24" s="33"/>
      <c r="V24" s="33"/>
      <c r="W24" s="33"/>
      <c r="X24" s="33"/>
      <c r="Y24" s="33"/>
      <c r="Z24" s="33"/>
      <c r="AA24" s="33"/>
      <c r="AB24" s="33"/>
      <c r="AC24" s="33"/>
      <c r="AD24" s="33"/>
      <c r="AE24" s="33"/>
    </row>
    <row r="25" spans="1:31" s="2" customFormat="1" ht="6.9" hidden="1"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hidden="1" customHeight="1">
      <c r="A26" s="33"/>
      <c r="B26" s="38"/>
      <c r="C26" s="33"/>
      <c r="D26" s="111" t="s">
        <v>38</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71.25" hidden="1" customHeight="1">
      <c r="A27" s="114"/>
      <c r="B27" s="115"/>
      <c r="C27" s="114"/>
      <c r="D27" s="114"/>
      <c r="E27" s="290" t="s">
        <v>39</v>
      </c>
      <c r="F27" s="290"/>
      <c r="G27" s="290"/>
      <c r="H27" s="290"/>
      <c r="I27" s="114"/>
      <c r="J27" s="114"/>
      <c r="K27" s="114"/>
      <c r="L27" s="116"/>
      <c r="S27" s="114"/>
      <c r="T27" s="114"/>
      <c r="U27" s="114"/>
      <c r="V27" s="114"/>
      <c r="W27" s="114"/>
      <c r="X27" s="114"/>
      <c r="Y27" s="114"/>
      <c r="Z27" s="114"/>
      <c r="AA27" s="114"/>
      <c r="AB27" s="114"/>
      <c r="AC27" s="114"/>
      <c r="AD27" s="114"/>
      <c r="AE27" s="114"/>
    </row>
    <row r="28" spans="1:31" s="2" customFormat="1" ht="6.9" hidden="1"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 hidden="1"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hidden="1" customHeight="1">
      <c r="A30" s="33"/>
      <c r="B30" s="38"/>
      <c r="C30" s="33"/>
      <c r="D30" s="118" t="s">
        <v>40</v>
      </c>
      <c r="E30" s="33"/>
      <c r="F30" s="33"/>
      <c r="G30" s="33"/>
      <c r="H30" s="33"/>
      <c r="I30" s="33"/>
      <c r="J30" s="119">
        <f>ROUND(J123, 2)</f>
        <v>0</v>
      </c>
      <c r="K30" s="33"/>
      <c r="L30" s="50"/>
      <c r="S30" s="33"/>
      <c r="T30" s="33"/>
      <c r="U30" s="33"/>
      <c r="V30" s="33"/>
      <c r="W30" s="33"/>
      <c r="X30" s="33"/>
      <c r="Y30" s="33"/>
      <c r="Z30" s="33"/>
      <c r="AA30" s="33"/>
      <c r="AB30" s="33"/>
      <c r="AC30" s="33"/>
      <c r="AD30" s="33"/>
      <c r="AE30" s="33"/>
    </row>
    <row r="31" spans="1:31" s="2" customFormat="1" ht="6.9" hidden="1"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 hidden="1" customHeight="1">
      <c r="A32" s="33"/>
      <c r="B32" s="38"/>
      <c r="C32" s="33"/>
      <c r="D32" s="33"/>
      <c r="E32" s="33"/>
      <c r="F32" s="120" t="s">
        <v>42</v>
      </c>
      <c r="G32" s="33"/>
      <c r="H32" s="33"/>
      <c r="I32" s="120" t="s">
        <v>41</v>
      </c>
      <c r="J32" s="120" t="s">
        <v>43</v>
      </c>
      <c r="K32" s="33"/>
      <c r="L32" s="50"/>
      <c r="S32" s="33"/>
      <c r="T32" s="33"/>
      <c r="U32" s="33"/>
      <c r="V32" s="33"/>
      <c r="W32" s="33"/>
      <c r="X32" s="33"/>
      <c r="Y32" s="33"/>
      <c r="Z32" s="33"/>
      <c r="AA32" s="33"/>
      <c r="AB32" s="33"/>
      <c r="AC32" s="33"/>
      <c r="AD32" s="33"/>
      <c r="AE32" s="33"/>
    </row>
    <row r="33" spans="1:31" s="2" customFormat="1" ht="14.4" hidden="1" customHeight="1">
      <c r="A33" s="33"/>
      <c r="B33" s="38"/>
      <c r="C33" s="33"/>
      <c r="D33" s="121" t="s">
        <v>44</v>
      </c>
      <c r="E33" s="111" t="s">
        <v>45</v>
      </c>
      <c r="F33" s="122">
        <f>ROUND((SUM(BE123:BE167)),  2)</f>
        <v>0</v>
      </c>
      <c r="G33" s="33"/>
      <c r="H33" s="33"/>
      <c r="I33" s="123">
        <v>0.21</v>
      </c>
      <c r="J33" s="122">
        <f>ROUND(((SUM(BE123:BE167))*I33),  2)</f>
        <v>0</v>
      </c>
      <c r="K33" s="33"/>
      <c r="L33" s="50"/>
      <c r="S33" s="33"/>
      <c r="T33" s="33"/>
      <c r="U33" s="33"/>
      <c r="V33" s="33"/>
      <c r="W33" s="33"/>
      <c r="X33" s="33"/>
      <c r="Y33" s="33"/>
      <c r="Z33" s="33"/>
      <c r="AA33" s="33"/>
      <c r="AB33" s="33"/>
      <c r="AC33" s="33"/>
      <c r="AD33" s="33"/>
      <c r="AE33" s="33"/>
    </row>
    <row r="34" spans="1:31" s="2" customFormat="1" ht="14.4" hidden="1" customHeight="1">
      <c r="A34" s="33"/>
      <c r="B34" s="38"/>
      <c r="C34" s="33"/>
      <c r="D34" s="33"/>
      <c r="E34" s="111" t="s">
        <v>46</v>
      </c>
      <c r="F34" s="122">
        <f>ROUND((SUM(BF123:BF167)),  2)</f>
        <v>0</v>
      </c>
      <c r="G34" s="33"/>
      <c r="H34" s="33"/>
      <c r="I34" s="123">
        <v>0.15</v>
      </c>
      <c r="J34" s="122">
        <f>ROUND(((SUM(BF123:BF167))*I34),  2)</f>
        <v>0</v>
      </c>
      <c r="K34" s="33"/>
      <c r="L34" s="50"/>
      <c r="S34" s="33"/>
      <c r="T34" s="33"/>
      <c r="U34" s="33"/>
      <c r="V34" s="33"/>
      <c r="W34" s="33"/>
      <c r="X34" s="33"/>
      <c r="Y34" s="33"/>
      <c r="Z34" s="33"/>
      <c r="AA34" s="33"/>
      <c r="AB34" s="33"/>
      <c r="AC34" s="33"/>
      <c r="AD34" s="33"/>
      <c r="AE34" s="33"/>
    </row>
    <row r="35" spans="1:31" s="2" customFormat="1" ht="14.4" hidden="1" customHeight="1">
      <c r="A35" s="33"/>
      <c r="B35" s="38"/>
      <c r="C35" s="33"/>
      <c r="D35" s="33"/>
      <c r="E35" s="111" t="s">
        <v>47</v>
      </c>
      <c r="F35" s="122">
        <f>ROUND((SUM(BG123:BG167)),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 hidden="1" customHeight="1">
      <c r="A36" s="33"/>
      <c r="B36" s="38"/>
      <c r="C36" s="33"/>
      <c r="D36" s="33"/>
      <c r="E36" s="111" t="s">
        <v>48</v>
      </c>
      <c r="F36" s="122">
        <f>ROUND((SUM(BH123:BH167)),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 hidden="1" customHeight="1">
      <c r="A37" s="33"/>
      <c r="B37" s="38"/>
      <c r="C37" s="33"/>
      <c r="D37" s="33"/>
      <c r="E37" s="111" t="s">
        <v>49</v>
      </c>
      <c r="F37" s="122">
        <f>ROUND((SUM(BI123:BI167)),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 hidden="1"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hidden="1" customHeight="1">
      <c r="A39" s="33"/>
      <c r="B39" s="38"/>
      <c r="C39" s="124"/>
      <c r="D39" s="125" t="s">
        <v>50</v>
      </c>
      <c r="E39" s="126"/>
      <c r="F39" s="126"/>
      <c r="G39" s="127" t="s">
        <v>51</v>
      </c>
      <c r="H39" s="128" t="s">
        <v>52</v>
      </c>
      <c r="I39" s="126"/>
      <c r="J39" s="129">
        <f>SUM(J30:J37)</f>
        <v>0</v>
      </c>
      <c r="K39" s="130"/>
      <c r="L39" s="50"/>
      <c r="S39" s="33"/>
      <c r="T39" s="33"/>
      <c r="U39" s="33"/>
      <c r="V39" s="33"/>
      <c r="W39" s="33"/>
      <c r="X39" s="33"/>
      <c r="Y39" s="33"/>
      <c r="Z39" s="33"/>
      <c r="AA39" s="33"/>
      <c r="AB39" s="33"/>
      <c r="AC39" s="33"/>
      <c r="AD39" s="33"/>
      <c r="AE39" s="33"/>
    </row>
    <row r="40" spans="1:31" s="2" customFormat="1" ht="14.4" hidden="1"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 hidden="1" customHeight="1">
      <c r="B41" s="19"/>
      <c r="L41" s="19"/>
    </row>
    <row r="42" spans="1:31" s="1" customFormat="1" ht="14.4" hidden="1" customHeight="1">
      <c r="B42" s="19"/>
      <c r="L42" s="19"/>
    </row>
    <row r="43" spans="1:31" s="1" customFormat="1" ht="14.4" hidden="1" customHeight="1">
      <c r="B43" s="19"/>
      <c r="L43" s="19"/>
    </row>
    <row r="44" spans="1:31" s="1" customFormat="1" ht="14.4" hidden="1" customHeight="1">
      <c r="B44" s="19"/>
      <c r="L44" s="19"/>
    </row>
    <row r="45" spans="1:31" s="1" customFormat="1" ht="14.4" hidden="1" customHeight="1">
      <c r="B45" s="19"/>
      <c r="L45" s="19"/>
    </row>
    <row r="46" spans="1:31" s="1" customFormat="1" ht="14.4" hidden="1" customHeight="1">
      <c r="B46" s="19"/>
      <c r="L46" s="19"/>
    </row>
    <row r="47" spans="1:31" s="1" customFormat="1" ht="14.4" hidden="1" customHeight="1">
      <c r="B47" s="19"/>
      <c r="L47" s="19"/>
    </row>
    <row r="48" spans="1:31" s="1" customFormat="1" ht="14.4" hidden="1" customHeight="1">
      <c r="B48" s="19"/>
      <c r="L48" s="19"/>
    </row>
    <row r="49" spans="1:31" s="1" customFormat="1" ht="14.4" hidden="1" customHeight="1">
      <c r="B49" s="19"/>
      <c r="L49" s="19"/>
    </row>
    <row r="50" spans="1:31" s="2" customFormat="1" ht="14.4" hidden="1" customHeight="1">
      <c r="B50" s="50"/>
      <c r="D50" s="131" t="s">
        <v>53</v>
      </c>
      <c r="E50" s="132"/>
      <c r="F50" s="132"/>
      <c r="G50" s="131" t="s">
        <v>54</v>
      </c>
      <c r="H50" s="132"/>
      <c r="I50" s="132"/>
      <c r="J50" s="132"/>
      <c r="K50" s="132"/>
      <c r="L50" s="50"/>
    </row>
    <row r="51" spans="1:31" ht="10.199999999999999" hidden="1">
      <c r="B51" s="19"/>
      <c r="L51" s="19"/>
    </row>
    <row r="52" spans="1:31" ht="10.199999999999999" hidden="1">
      <c r="B52" s="19"/>
      <c r="L52" s="19"/>
    </row>
    <row r="53" spans="1:31" ht="10.199999999999999" hidden="1">
      <c r="B53" s="19"/>
      <c r="L53" s="19"/>
    </row>
    <row r="54" spans="1:31" ht="10.199999999999999" hidden="1">
      <c r="B54" s="19"/>
      <c r="L54" s="19"/>
    </row>
    <row r="55" spans="1:31" ht="10.199999999999999" hidden="1">
      <c r="B55" s="19"/>
      <c r="L55" s="19"/>
    </row>
    <row r="56" spans="1:31" ht="10.199999999999999" hidden="1">
      <c r="B56" s="19"/>
      <c r="L56" s="19"/>
    </row>
    <row r="57" spans="1:31" ht="10.199999999999999" hidden="1">
      <c r="B57" s="19"/>
      <c r="L57" s="19"/>
    </row>
    <row r="58" spans="1:31" ht="10.199999999999999" hidden="1">
      <c r="B58" s="19"/>
      <c r="L58" s="19"/>
    </row>
    <row r="59" spans="1:31" ht="10.199999999999999" hidden="1">
      <c r="B59" s="19"/>
      <c r="L59" s="19"/>
    </row>
    <row r="60" spans="1:31" ht="10.199999999999999" hidden="1">
      <c r="B60" s="19"/>
      <c r="L60" s="19"/>
    </row>
    <row r="61" spans="1:31" s="2" customFormat="1" ht="13.2" hidden="1">
      <c r="A61" s="33"/>
      <c r="B61" s="38"/>
      <c r="C61" s="33"/>
      <c r="D61" s="133" t="s">
        <v>55</v>
      </c>
      <c r="E61" s="134"/>
      <c r="F61" s="135" t="s">
        <v>56</v>
      </c>
      <c r="G61" s="133" t="s">
        <v>55</v>
      </c>
      <c r="H61" s="134"/>
      <c r="I61" s="134"/>
      <c r="J61" s="136" t="s">
        <v>56</v>
      </c>
      <c r="K61" s="134"/>
      <c r="L61" s="50"/>
      <c r="S61" s="33"/>
      <c r="T61" s="33"/>
      <c r="U61" s="33"/>
      <c r="V61" s="33"/>
      <c r="W61" s="33"/>
      <c r="X61" s="33"/>
      <c r="Y61" s="33"/>
      <c r="Z61" s="33"/>
      <c r="AA61" s="33"/>
      <c r="AB61" s="33"/>
      <c r="AC61" s="33"/>
      <c r="AD61" s="33"/>
      <c r="AE61" s="33"/>
    </row>
    <row r="62" spans="1:31" ht="10.199999999999999" hidden="1">
      <c r="B62" s="19"/>
      <c r="L62" s="19"/>
    </row>
    <row r="63" spans="1:31" ht="10.199999999999999" hidden="1">
      <c r="B63" s="19"/>
      <c r="L63" s="19"/>
    </row>
    <row r="64" spans="1:31" ht="10.199999999999999" hidden="1">
      <c r="B64" s="19"/>
      <c r="L64" s="19"/>
    </row>
    <row r="65" spans="1:31" s="2" customFormat="1" ht="13.2" hidden="1">
      <c r="A65" s="33"/>
      <c r="B65" s="38"/>
      <c r="C65" s="33"/>
      <c r="D65" s="131" t="s">
        <v>57</v>
      </c>
      <c r="E65" s="137"/>
      <c r="F65" s="137"/>
      <c r="G65" s="131" t="s">
        <v>58</v>
      </c>
      <c r="H65" s="137"/>
      <c r="I65" s="137"/>
      <c r="J65" s="137"/>
      <c r="K65" s="137"/>
      <c r="L65" s="50"/>
      <c r="S65" s="33"/>
      <c r="T65" s="33"/>
      <c r="U65" s="33"/>
      <c r="V65" s="33"/>
      <c r="W65" s="33"/>
      <c r="X65" s="33"/>
      <c r="Y65" s="33"/>
      <c r="Z65" s="33"/>
      <c r="AA65" s="33"/>
      <c r="AB65" s="33"/>
      <c r="AC65" s="33"/>
      <c r="AD65" s="33"/>
      <c r="AE65" s="33"/>
    </row>
    <row r="66" spans="1:31" ht="10.199999999999999" hidden="1">
      <c r="B66" s="19"/>
      <c r="L66" s="19"/>
    </row>
    <row r="67" spans="1:31" ht="10.199999999999999" hidden="1">
      <c r="B67" s="19"/>
      <c r="L67" s="19"/>
    </row>
    <row r="68" spans="1:31" ht="10.199999999999999" hidden="1">
      <c r="B68" s="19"/>
      <c r="L68" s="19"/>
    </row>
    <row r="69" spans="1:31" ht="10.199999999999999" hidden="1">
      <c r="B69" s="19"/>
      <c r="L69" s="19"/>
    </row>
    <row r="70" spans="1:31" ht="10.199999999999999" hidden="1">
      <c r="B70" s="19"/>
      <c r="L70" s="19"/>
    </row>
    <row r="71" spans="1:31" ht="10.199999999999999" hidden="1">
      <c r="B71" s="19"/>
      <c r="L71" s="19"/>
    </row>
    <row r="72" spans="1:31" ht="10.199999999999999" hidden="1">
      <c r="B72" s="19"/>
      <c r="L72" s="19"/>
    </row>
    <row r="73" spans="1:31" ht="10.199999999999999" hidden="1">
      <c r="B73" s="19"/>
      <c r="L73" s="19"/>
    </row>
    <row r="74" spans="1:31" ht="10.199999999999999" hidden="1">
      <c r="B74" s="19"/>
      <c r="L74" s="19"/>
    </row>
    <row r="75" spans="1:31" ht="10.199999999999999" hidden="1">
      <c r="B75" s="19"/>
      <c r="L75" s="19"/>
    </row>
    <row r="76" spans="1:31" s="2" customFormat="1" ht="13.2" hidden="1">
      <c r="A76" s="33"/>
      <c r="B76" s="38"/>
      <c r="C76" s="33"/>
      <c r="D76" s="133" t="s">
        <v>55</v>
      </c>
      <c r="E76" s="134"/>
      <c r="F76" s="135" t="s">
        <v>56</v>
      </c>
      <c r="G76" s="133" t="s">
        <v>55</v>
      </c>
      <c r="H76" s="134"/>
      <c r="I76" s="134"/>
      <c r="J76" s="136" t="s">
        <v>56</v>
      </c>
      <c r="K76" s="134"/>
      <c r="L76" s="50"/>
      <c r="S76" s="33"/>
      <c r="T76" s="33"/>
      <c r="U76" s="33"/>
      <c r="V76" s="33"/>
      <c r="W76" s="33"/>
      <c r="X76" s="33"/>
      <c r="Y76" s="33"/>
      <c r="Z76" s="33"/>
      <c r="AA76" s="33"/>
      <c r="AB76" s="33"/>
      <c r="AC76" s="33"/>
      <c r="AD76" s="33"/>
      <c r="AE76" s="33"/>
    </row>
    <row r="77" spans="1:31" s="2" customFormat="1" ht="14.4" hidden="1"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78" spans="1:31" ht="10.199999999999999" hidden="1"/>
    <row r="79" spans="1:31" ht="10.199999999999999" hidden="1"/>
    <row r="80" spans="1:31" ht="10.199999999999999" hidden="1"/>
    <row r="81" spans="1:47" s="2" customFormat="1" ht="6.9" hidden="1"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 hidden="1" customHeight="1">
      <c r="A82" s="33"/>
      <c r="B82" s="34"/>
      <c r="C82" s="22" t="s">
        <v>105</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 hidden="1"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hidden="1"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26.25" hidden="1" customHeight="1">
      <c r="A85" s="33"/>
      <c r="B85" s="34"/>
      <c r="C85" s="35"/>
      <c r="D85" s="35"/>
      <c r="E85" s="291" t="str">
        <f>E7</f>
        <v>VD Kamýk - oprava povrchových ochran a konstrukce segmentového uzávěru</v>
      </c>
      <c r="F85" s="292"/>
      <c r="G85" s="292"/>
      <c r="H85" s="292"/>
      <c r="I85" s="35"/>
      <c r="J85" s="35"/>
      <c r="K85" s="35"/>
      <c r="L85" s="50"/>
      <c r="S85" s="33"/>
      <c r="T85" s="33"/>
      <c r="U85" s="33"/>
      <c r="V85" s="33"/>
      <c r="W85" s="33"/>
      <c r="X85" s="33"/>
      <c r="Y85" s="33"/>
      <c r="Z85" s="33"/>
      <c r="AA85" s="33"/>
      <c r="AB85" s="33"/>
      <c r="AC85" s="33"/>
      <c r="AD85" s="33"/>
      <c r="AE85" s="33"/>
    </row>
    <row r="86" spans="1:47" s="2" customFormat="1" ht="12" hidden="1" customHeight="1">
      <c r="A86" s="33"/>
      <c r="B86" s="34"/>
      <c r="C86" s="28" t="s">
        <v>103</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hidden="1" customHeight="1">
      <c r="A87" s="33"/>
      <c r="B87" s="34"/>
      <c r="C87" s="35"/>
      <c r="D87" s="35"/>
      <c r="E87" s="243" t="str">
        <f>E9</f>
        <v>03 - Drobné opravy a údržba</v>
      </c>
      <c r="F87" s="293"/>
      <c r="G87" s="293"/>
      <c r="H87" s="293"/>
      <c r="I87" s="35"/>
      <c r="J87" s="35"/>
      <c r="K87" s="35"/>
      <c r="L87" s="50"/>
      <c r="S87" s="33"/>
      <c r="T87" s="33"/>
      <c r="U87" s="33"/>
      <c r="V87" s="33"/>
      <c r="W87" s="33"/>
      <c r="X87" s="33"/>
      <c r="Y87" s="33"/>
      <c r="Z87" s="33"/>
      <c r="AA87" s="33"/>
      <c r="AB87" s="33"/>
      <c r="AC87" s="33"/>
      <c r="AD87" s="33"/>
      <c r="AE87" s="33"/>
    </row>
    <row r="88" spans="1:47" s="2" customFormat="1" ht="6.9" hidden="1"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hidden="1" customHeight="1">
      <c r="A89" s="33"/>
      <c r="B89" s="34"/>
      <c r="C89" s="28" t="s">
        <v>21</v>
      </c>
      <c r="D89" s="35"/>
      <c r="E89" s="35"/>
      <c r="F89" s="26" t="str">
        <f>F12</f>
        <v>VD Kamýk</v>
      </c>
      <c r="G89" s="35"/>
      <c r="H89" s="35"/>
      <c r="I89" s="28" t="s">
        <v>23</v>
      </c>
      <c r="J89" s="65" t="str">
        <f>IF(J12="","",J12)</f>
        <v>23. 3. 2022</v>
      </c>
      <c r="K89" s="35"/>
      <c r="L89" s="50"/>
      <c r="S89" s="33"/>
      <c r="T89" s="33"/>
      <c r="U89" s="33"/>
      <c r="V89" s="33"/>
      <c r="W89" s="33"/>
      <c r="X89" s="33"/>
      <c r="Y89" s="33"/>
      <c r="Z89" s="33"/>
      <c r="AA89" s="33"/>
      <c r="AB89" s="33"/>
      <c r="AC89" s="33"/>
      <c r="AD89" s="33"/>
      <c r="AE89" s="33"/>
    </row>
    <row r="90" spans="1:47" s="2" customFormat="1" ht="6.9" hidden="1"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15" hidden="1" customHeight="1">
      <c r="A91" s="33"/>
      <c r="B91" s="34"/>
      <c r="C91" s="28" t="s">
        <v>25</v>
      </c>
      <c r="D91" s="35"/>
      <c r="E91" s="35"/>
      <c r="F91" s="26" t="str">
        <f>E15</f>
        <v>Povodí Vltavy státní podnik</v>
      </c>
      <c r="G91" s="35"/>
      <c r="H91" s="35"/>
      <c r="I91" s="28" t="s">
        <v>33</v>
      </c>
      <c r="J91" s="31" t="str">
        <f>E21</f>
        <v>Ing. Milada Klimešová</v>
      </c>
      <c r="K91" s="35"/>
      <c r="L91" s="50"/>
      <c r="S91" s="33"/>
      <c r="T91" s="33"/>
      <c r="U91" s="33"/>
      <c r="V91" s="33"/>
      <c r="W91" s="33"/>
      <c r="X91" s="33"/>
      <c r="Y91" s="33"/>
      <c r="Z91" s="33"/>
      <c r="AA91" s="33"/>
      <c r="AB91" s="33"/>
      <c r="AC91" s="33"/>
      <c r="AD91" s="33"/>
      <c r="AE91" s="33"/>
    </row>
    <row r="92" spans="1:47" s="2" customFormat="1" ht="15.15" hidden="1" customHeight="1">
      <c r="A92" s="33"/>
      <c r="B92" s="34"/>
      <c r="C92" s="28" t="s">
        <v>31</v>
      </c>
      <c r="D92" s="35"/>
      <c r="E92" s="35"/>
      <c r="F92" s="26" t="str">
        <f>IF(E18="","",E18)</f>
        <v>Vyplň údaj</v>
      </c>
      <c r="G92" s="35"/>
      <c r="H92" s="35"/>
      <c r="I92" s="28" t="s">
        <v>37</v>
      </c>
      <c r="J92" s="31" t="str">
        <f>E24</f>
        <v>Ing. Milada Klimešová</v>
      </c>
      <c r="K92" s="35"/>
      <c r="L92" s="50"/>
      <c r="S92" s="33"/>
      <c r="T92" s="33"/>
      <c r="U92" s="33"/>
      <c r="V92" s="33"/>
      <c r="W92" s="33"/>
      <c r="X92" s="33"/>
      <c r="Y92" s="33"/>
      <c r="Z92" s="33"/>
      <c r="AA92" s="33"/>
      <c r="AB92" s="33"/>
      <c r="AC92" s="33"/>
      <c r="AD92" s="33"/>
      <c r="AE92" s="33"/>
    </row>
    <row r="93" spans="1:47" s="2" customFormat="1" ht="10.35" hidden="1"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hidden="1" customHeight="1">
      <c r="A94" s="33"/>
      <c r="B94" s="34"/>
      <c r="C94" s="142" t="s">
        <v>106</v>
      </c>
      <c r="D94" s="143"/>
      <c r="E94" s="143"/>
      <c r="F94" s="143"/>
      <c r="G94" s="143"/>
      <c r="H94" s="143"/>
      <c r="I94" s="143"/>
      <c r="J94" s="144" t="s">
        <v>107</v>
      </c>
      <c r="K94" s="143"/>
      <c r="L94" s="50"/>
      <c r="S94" s="33"/>
      <c r="T94" s="33"/>
      <c r="U94" s="33"/>
      <c r="V94" s="33"/>
      <c r="W94" s="33"/>
      <c r="X94" s="33"/>
      <c r="Y94" s="33"/>
      <c r="Z94" s="33"/>
      <c r="AA94" s="33"/>
      <c r="AB94" s="33"/>
      <c r="AC94" s="33"/>
      <c r="AD94" s="33"/>
      <c r="AE94" s="33"/>
    </row>
    <row r="95" spans="1:47" s="2" customFormat="1" ht="10.35" hidden="1"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8" hidden="1" customHeight="1">
      <c r="A96" s="33"/>
      <c r="B96" s="34"/>
      <c r="C96" s="145" t="s">
        <v>108</v>
      </c>
      <c r="D96" s="35"/>
      <c r="E96" s="35"/>
      <c r="F96" s="35"/>
      <c r="G96" s="35"/>
      <c r="H96" s="35"/>
      <c r="I96" s="35"/>
      <c r="J96" s="83">
        <f>J123</f>
        <v>0</v>
      </c>
      <c r="K96" s="35"/>
      <c r="L96" s="50"/>
      <c r="S96" s="33"/>
      <c r="T96" s="33"/>
      <c r="U96" s="33"/>
      <c r="V96" s="33"/>
      <c r="W96" s="33"/>
      <c r="X96" s="33"/>
      <c r="Y96" s="33"/>
      <c r="Z96" s="33"/>
      <c r="AA96" s="33"/>
      <c r="AB96" s="33"/>
      <c r="AC96" s="33"/>
      <c r="AD96" s="33"/>
      <c r="AE96" s="33"/>
      <c r="AU96" s="16" t="s">
        <v>109</v>
      </c>
    </row>
    <row r="97" spans="1:31" s="9" customFormat="1" ht="24.9" hidden="1" customHeight="1">
      <c r="B97" s="146"/>
      <c r="C97" s="147"/>
      <c r="D97" s="148" t="s">
        <v>213</v>
      </c>
      <c r="E97" s="149"/>
      <c r="F97" s="149"/>
      <c r="G97" s="149"/>
      <c r="H97" s="149"/>
      <c r="I97" s="149"/>
      <c r="J97" s="150">
        <f>J124</f>
        <v>0</v>
      </c>
      <c r="K97" s="147"/>
      <c r="L97" s="151"/>
    </row>
    <row r="98" spans="1:31" s="10" customFormat="1" ht="19.95" hidden="1" customHeight="1">
      <c r="B98" s="152"/>
      <c r="C98" s="153"/>
      <c r="D98" s="154" t="s">
        <v>353</v>
      </c>
      <c r="E98" s="155"/>
      <c r="F98" s="155"/>
      <c r="G98" s="155"/>
      <c r="H98" s="155"/>
      <c r="I98" s="155"/>
      <c r="J98" s="156">
        <f>J125</f>
        <v>0</v>
      </c>
      <c r="K98" s="153"/>
      <c r="L98" s="157"/>
    </row>
    <row r="99" spans="1:31" s="10" customFormat="1" ht="19.95" hidden="1" customHeight="1">
      <c r="B99" s="152"/>
      <c r="C99" s="153"/>
      <c r="D99" s="154" t="s">
        <v>214</v>
      </c>
      <c r="E99" s="155"/>
      <c r="F99" s="155"/>
      <c r="G99" s="155"/>
      <c r="H99" s="155"/>
      <c r="I99" s="155"/>
      <c r="J99" s="156">
        <f>J134</f>
        <v>0</v>
      </c>
      <c r="K99" s="153"/>
      <c r="L99" s="157"/>
    </row>
    <row r="100" spans="1:31" s="10" customFormat="1" ht="19.95" hidden="1" customHeight="1">
      <c r="B100" s="152"/>
      <c r="C100" s="153"/>
      <c r="D100" s="154" t="s">
        <v>215</v>
      </c>
      <c r="E100" s="155"/>
      <c r="F100" s="155"/>
      <c r="G100" s="155"/>
      <c r="H100" s="155"/>
      <c r="I100" s="155"/>
      <c r="J100" s="156">
        <f>J152</f>
        <v>0</v>
      </c>
      <c r="K100" s="153"/>
      <c r="L100" s="157"/>
    </row>
    <row r="101" spans="1:31" s="10" customFormat="1" ht="19.95" hidden="1" customHeight="1">
      <c r="B101" s="152"/>
      <c r="C101" s="153"/>
      <c r="D101" s="154" t="s">
        <v>216</v>
      </c>
      <c r="E101" s="155"/>
      <c r="F101" s="155"/>
      <c r="G101" s="155"/>
      <c r="H101" s="155"/>
      <c r="I101" s="155"/>
      <c r="J101" s="156">
        <f>J157</f>
        <v>0</v>
      </c>
      <c r="K101" s="153"/>
      <c r="L101" s="157"/>
    </row>
    <row r="102" spans="1:31" s="9" customFormat="1" ht="24.9" hidden="1" customHeight="1">
      <c r="B102" s="146"/>
      <c r="C102" s="147"/>
      <c r="D102" s="148" t="s">
        <v>217</v>
      </c>
      <c r="E102" s="149"/>
      <c r="F102" s="149"/>
      <c r="G102" s="149"/>
      <c r="H102" s="149"/>
      <c r="I102" s="149"/>
      <c r="J102" s="150">
        <f>J160</f>
        <v>0</v>
      </c>
      <c r="K102" s="147"/>
      <c r="L102" s="151"/>
    </row>
    <row r="103" spans="1:31" s="10" customFormat="1" ht="19.95" hidden="1" customHeight="1">
      <c r="B103" s="152"/>
      <c r="C103" s="153"/>
      <c r="D103" s="154" t="s">
        <v>218</v>
      </c>
      <c r="E103" s="155"/>
      <c r="F103" s="155"/>
      <c r="G103" s="155"/>
      <c r="H103" s="155"/>
      <c r="I103" s="155"/>
      <c r="J103" s="156">
        <f>J161</f>
        <v>0</v>
      </c>
      <c r="K103" s="153"/>
      <c r="L103" s="157"/>
    </row>
    <row r="104" spans="1:31" s="2" customFormat="1" ht="21.75" hidden="1" customHeight="1">
      <c r="A104" s="33"/>
      <c r="B104" s="34"/>
      <c r="C104" s="35"/>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 hidden="1" customHeight="1">
      <c r="A105" s="33"/>
      <c r="B105" s="53"/>
      <c r="C105" s="54"/>
      <c r="D105" s="54"/>
      <c r="E105" s="54"/>
      <c r="F105" s="54"/>
      <c r="G105" s="54"/>
      <c r="H105" s="54"/>
      <c r="I105" s="54"/>
      <c r="J105" s="54"/>
      <c r="K105" s="54"/>
      <c r="L105" s="50"/>
      <c r="S105" s="33"/>
      <c r="T105" s="33"/>
      <c r="U105" s="33"/>
      <c r="V105" s="33"/>
      <c r="W105" s="33"/>
      <c r="X105" s="33"/>
      <c r="Y105" s="33"/>
      <c r="Z105" s="33"/>
      <c r="AA105" s="33"/>
      <c r="AB105" s="33"/>
      <c r="AC105" s="33"/>
      <c r="AD105" s="33"/>
      <c r="AE105" s="33"/>
    </row>
    <row r="106" spans="1:31" ht="10.199999999999999" hidden="1"/>
    <row r="107" spans="1:31" ht="10.199999999999999" hidden="1"/>
    <row r="108" spans="1:31" ht="10.199999999999999" hidden="1"/>
    <row r="109" spans="1:31" s="2" customFormat="1" ht="6.9" customHeight="1">
      <c r="A109" s="33"/>
      <c r="B109" s="55"/>
      <c r="C109" s="56"/>
      <c r="D109" s="56"/>
      <c r="E109" s="56"/>
      <c r="F109" s="56"/>
      <c r="G109" s="56"/>
      <c r="H109" s="56"/>
      <c r="I109" s="56"/>
      <c r="J109" s="56"/>
      <c r="K109" s="56"/>
      <c r="L109" s="50"/>
      <c r="S109" s="33"/>
      <c r="T109" s="33"/>
      <c r="U109" s="33"/>
      <c r="V109" s="33"/>
      <c r="W109" s="33"/>
      <c r="X109" s="33"/>
      <c r="Y109" s="33"/>
      <c r="Z109" s="33"/>
      <c r="AA109" s="33"/>
      <c r="AB109" s="33"/>
      <c r="AC109" s="33"/>
      <c r="AD109" s="33"/>
      <c r="AE109" s="33"/>
    </row>
    <row r="110" spans="1:31" s="2" customFormat="1" ht="24.9" customHeight="1">
      <c r="A110" s="33"/>
      <c r="B110" s="34"/>
      <c r="C110" s="22" t="s">
        <v>117</v>
      </c>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6.9" customHeight="1">
      <c r="A111" s="33"/>
      <c r="B111" s="34"/>
      <c r="C111" s="35"/>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16</v>
      </c>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26.25" customHeight="1">
      <c r="A113" s="33"/>
      <c r="B113" s="34"/>
      <c r="C113" s="35"/>
      <c r="D113" s="35"/>
      <c r="E113" s="291" t="str">
        <f>E7</f>
        <v>VD Kamýk - oprava povrchových ochran a konstrukce segmentového uzávěru</v>
      </c>
      <c r="F113" s="292"/>
      <c r="G113" s="292"/>
      <c r="H113" s="292"/>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103</v>
      </c>
      <c r="D114" s="35"/>
      <c r="E114" s="35"/>
      <c r="F114" s="35"/>
      <c r="G114" s="35"/>
      <c r="H114" s="35"/>
      <c r="I114" s="35"/>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43" t="str">
        <f>E9</f>
        <v>03 - Drobné opravy a údržba</v>
      </c>
      <c r="F115" s="293"/>
      <c r="G115" s="293"/>
      <c r="H115" s="293"/>
      <c r="I115" s="35"/>
      <c r="J115" s="35"/>
      <c r="K115" s="35"/>
      <c r="L115" s="50"/>
      <c r="S115" s="33"/>
      <c r="T115" s="33"/>
      <c r="U115" s="33"/>
      <c r="V115" s="33"/>
      <c r="W115" s="33"/>
      <c r="X115" s="33"/>
      <c r="Y115" s="33"/>
      <c r="Z115" s="33"/>
      <c r="AA115" s="33"/>
      <c r="AB115" s="33"/>
      <c r="AC115" s="33"/>
      <c r="AD115" s="33"/>
      <c r="AE115" s="33"/>
    </row>
    <row r="116" spans="1:65" s="2" customFormat="1" ht="6.9" customHeight="1">
      <c r="A116" s="33"/>
      <c r="B116" s="34"/>
      <c r="C116" s="35"/>
      <c r="D116" s="35"/>
      <c r="E116" s="35"/>
      <c r="F116" s="35"/>
      <c r="G116" s="35"/>
      <c r="H116" s="35"/>
      <c r="I116" s="35"/>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21</v>
      </c>
      <c r="D117" s="35"/>
      <c r="E117" s="35"/>
      <c r="F117" s="26" t="str">
        <f>F12</f>
        <v>VD Kamýk</v>
      </c>
      <c r="G117" s="35"/>
      <c r="H117" s="35"/>
      <c r="I117" s="28" t="s">
        <v>23</v>
      </c>
      <c r="J117" s="65" t="str">
        <f>IF(J12="","",J12)</f>
        <v>23. 3. 2022</v>
      </c>
      <c r="K117" s="35"/>
      <c r="L117" s="50"/>
      <c r="S117" s="33"/>
      <c r="T117" s="33"/>
      <c r="U117" s="33"/>
      <c r="V117" s="33"/>
      <c r="W117" s="33"/>
      <c r="X117" s="33"/>
      <c r="Y117" s="33"/>
      <c r="Z117" s="33"/>
      <c r="AA117" s="33"/>
      <c r="AB117" s="33"/>
      <c r="AC117" s="33"/>
      <c r="AD117" s="33"/>
      <c r="AE117" s="33"/>
    </row>
    <row r="118" spans="1:65" s="2" customFormat="1" ht="6.9"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2" customFormat="1" ht="15.15" customHeight="1">
      <c r="A119" s="33"/>
      <c r="B119" s="34"/>
      <c r="C119" s="28" t="s">
        <v>25</v>
      </c>
      <c r="D119" s="35"/>
      <c r="E119" s="35"/>
      <c r="F119" s="26" t="str">
        <f>E15</f>
        <v>Povodí Vltavy státní podnik</v>
      </c>
      <c r="G119" s="35"/>
      <c r="H119" s="35"/>
      <c r="I119" s="28" t="s">
        <v>33</v>
      </c>
      <c r="J119" s="31" t="str">
        <f>E21</f>
        <v>Ing. Milada Klimešová</v>
      </c>
      <c r="K119" s="35"/>
      <c r="L119" s="50"/>
      <c r="S119" s="33"/>
      <c r="T119" s="33"/>
      <c r="U119" s="33"/>
      <c r="V119" s="33"/>
      <c r="W119" s="33"/>
      <c r="X119" s="33"/>
      <c r="Y119" s="33"/>
      <c r="Z119" s="33"/>
      <c r="AA119" s="33"/>
      <c r="AB119" s="33"/>
      <c r="AC119" s="33"/>
      <c r="AD119" s="33"/>
      <c r="AE119" s="33"/>
    </row>
    <row r="120" spans="1:65" s="2" customFormat="1" ht="15.15" customHeight="1">
      <c r="A120" s="33"/>
      <c r="B120" s="34"/>
      <c r="C120" s="28" t="s">
        <v>31</v>
      </c>
      <c r="D120" s="35"/>
      <c r="E120" s="35"/>
      <c r="F120" s="26" t="str">
        <f>IF(E18="","",E18)</f>
        <v>Vyplň údaj</v>
      </c>
      <c r="G120" s="35"/>
      <c r="H120" s="35"/>
      <c r="I120" s="28" t="s">
        <v>37</v>
      </c>
      <c r="J120" s="31" t="str">
        <f>E24</f>
        <v>Ing. Milada Klimešová</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35"/>
      <c r="J121" s="35"/>
      <c r="K121" s="35"/>
      <c r="L121" s="50"/>
      <c r="S121" s="33"/>
      <c r="T121" s="33"/>
      <c r="U121" s="33"/>
      <c r="V121" s="33"/>
      <c r="W121" s="33"/>
      <c r="X121" s="33"/>
      <c r="Y121" s="33"/>
      <c r="Z121" s="33"/>
      <c r="AA121" s="33"/>
      <c r="AB121" s="33"/>
      <c r="AC121" s="33"/>
      <c r="AD121" s="33"/>
      <c r="AE121" s="33"/>
    </row>
    <row r="122" spans="1:65" s="11" customFormat="1" ht="29.25" customHeight="1">
      <c r="A122" s="158"/>
      <c r="B122" s="159"/>
      <c r="C122" s="160" t="s">
        <v>118</v>
      </c>
      <c r="D122" s="161" t="s">
        <v>65</v>
      </c>
      <c r="E122" s="161" t="s">
        <v>61</v>
      </c>
      <c r="F122" s="161" t="s">
        <v>62</v>
      </c>
      <c r="G122" s="161" t="s">
        <v>119</v>
      </c>
      <c r="H122" s="161" t="s">
        <v>120</v>
      </c>
      <c r="I122" s="161" t="s">
        <v>121</v>
      </c>
      <c r="J122" s="162" t="s">
        <v>107</v>
      </c>
      <c r="K122" s="163" t="s">
        <v>122</v>
      </c>
      <c r="L122" s="164"/>
      <c r="M122" s="74" t="s">
        <v>1</v>
      </c>
      <c r="N122" s="75" t="s">
        <v>44</v>
      </c>
      <c r="O122" s="75" t="s">
        <v>123</v>
      </c>
      <c r="P122" s="75" t="s">
        <v>124</v>
      </c>
      <c r="Q122" s="75" t="s">
        <v>125</v>
      </c>
      <c r="R122" s="75" t="s">
        <v>126</v>
      </c>
      <c r="S122" s="75" t="s">
        <v>127</v>
      </c>
      <c r="T122" s="76" t="s">
        <v>128</v>
      </c>
      <c r="U122" s="158"/>
      <c r="V122" s="158"/>
      <c r="W122" s="158"/>
      <c r="X122" s="158"/>
      <c r="Y122" s="158"/>
      <c r="Z122" s="158"/>
      <c r="AA122" s="158"/>
      <c r="AB122" s="158"/>
      <c r="AC122" s="158"/>
      <c r="AD122" s="158"/>
      <c r="AE122" s="158"/>
    </row>
    <row r="123" spans="1:65" s="2" customFormat="1" ht="22.8" customHeight="1">
      <c r="A123" s="33"/>
      <c r="B123" s="34"/>
      <c r="C123" s="81" t="s">
        <v>129</v>
      </c>
      <c r="D123" s="35"/>
      <c r="E123" s="35"/>
      <c r="F123" s="35"/>
      <c r="G123" s="35"/>
      <c r="H123" s="35"/>
      <c r="I123" s="35"/>
      <c r="J123" s="165">
        <f>BK123</f>
        <v>0</v>
      </c>
      <c r="K123" s="35"/>
      <c r="L123" s="38"/>
      <c r="M123" s="77"/>
      <c r="N123" s="166"/>
      <c r="O123" s="78"/>
      <c r="P123" s="167">
        <f>P124+P160</f>
        <v>0</v>
      </c>
      <c r="Q123" s="78"/>
      <c r="R123" s="167">
        <f>R124+R160</f>
        <v>0.71820000000000006</v>
      </c>
      <c r="S123" s="78"/>
      <c r="T123" s="168">
        <f>T124+T160</f>
        <v>0.79200000000000004</v>
      </c>
      <c r="U123" s="33"/>
      <c r="V123" s="33"/>
      <c r="W123" s="33"/>
      <c r="X123" s="33"/>
      <c r="Y123" s="33"/>
      <c r="Z123" s="33"/>
      <c r="AA123" s="33"/>
      <c r="AB123" s="33"/>
      <c r="AC123" s="33"/>
      <c r="AD123" s="33"/>
      <c r="AE123" s="33"/>
      <c r="AT123" s="16" t="s">
        <v>79</v>
      </c>
      <c r="AU123" s="16" t="s">
        <v>109</v>
      </c>
      <c r="BK123" s="169">
        <f>BK124+BK160</f>
        <v>0</v>
      </c>
    </row>
    <row r="124" spans="1:65" s="12" customFormat="1" ht="25.95" customHeight="1">
      <c r="B124" s="170"/>
      <c r="C124" s="171"/>
      <c r="D124" s="172" t="s">
        <v>79</v>
      </c>
      <c r="E124" s="173" t="s">
        <v>220</v>
      </c>
      <c r="F124" s="173" t="s">
        <v>221</v>
      </c>
      <c r="G124" s="171"/>
      <c r="H124" s="171"/>
      <c r="I124" s="174"/>
      <c r="J124" s="175">
        <f>BK124</f>
        <v>0</v>
      </c>
      <c r="K124" s="171"/>
      <c r="L124" s="176"/>
      <c r="M124" s="177"/>
      <c r="N124" s="178"/>
      <c r="O124" s="178"/>
      <c r="P124" s="179">
        <f>P125+P134+P152+P157</f>
        <v>0</v>
      </c>
      <c r="Q124" s="178"/>
      <c r="R124" s="179">
        <f>R125+R134+R152+R157</f>
        <v>0.71820000000000006</v>
      </c>
      <c r="S124" s="178"/>
      <c r="T124" s="180">
        <f>T125+T134+T152+T157</f>
        <v>0.79200000000000004</v>
      </c>
      <c r="AR124" s="181" t="s">
        <v>87</v>
      </c>
      <c r="AT124" s="182" t="s">
        <v>79</v>
      </c>
      <c r="AU124" s="182" t="s">
        <v>80</v>
      </c>
      <c r="AY124" s="181" t="s">
        <v>133</v>
      </c>
      <c r="BK124" s="183">
        <f>BK125+BK134+BK152+BK157</f>
        <v>0</v>
      </c>
    </row>
    <row r="125" spans="1:65" s="12" customFormat="1" ht="22.8" customHeight="1">
      <c r="B125" s="170"/>
      <c r="C125" s="171"/>
      <c r="D125" s="172" t="s">
        <v>79</v>
      </c>
      <c r="E125" s="184" t="s">
        <v>87</v>
      </c>
      <c r="F125" s="184" t="s">
        <v>354</v>
      </c>
      <c r="G125" s="171"/>
      <c r="H125" s="171"/>
      <c r="I125" s="174"/>
      <c r="J125" s="185">
        <f>BK125</f>
        <v>0</v>
      </c>
      <c r="K125" s="171"/>
      <c r="L125" s="176"/>
      <c r="M125" s="177"/>
      <c r="N125" s="178"/>
      <c r="O125" s="178"/>
      <c r="P125" s="179">
        <f>SUM(P126:P133)</f>
        <v>0</v>
      </c>
      <c r="Q125" s="178"/>
      <c r="R125" s="179">
        <f>SUM(R126:R133)</f>
        <v>0</v>
      </c>
      <c r="S125" s="178"/>
      <c r="T125" s="180">
        <f>SUM(T126:T133)</f>
        <v>0</v>
      </c>
      <c r="AR125" s="181" t="s">
        <v>87</v>
      </c>
      <c r="AT125" s="182" t="s">
        <v>79</v>
      </c>
      <c r="AU125" s="182" t="s">
        <v>87</v>
      </c>
      <c r="AY125" s="181" t="s">
        <v>133</v>
      </c>
      <c r="BK125" s="183">
        <f>SUM(BK126:BK133)</f>
        <v>0</v>
      </c>
    </row>
    <row r="126" spans="1:65" s="2" customFormat="1" ht="24.15" customHeight="1">
      <c r="A126" s="33"/>
      <c r="B126" s="34"/>
      <c r="C126" s="186" t="s">
        <v>87</v>
      </c>
      <c r="D126" s="186" t="s">
        <v>136</v>
      </c>
      <c r="E126" s="187" t="s">
        <v>355</v>
      </c>
      <c r="F126" s="188" t="s">
        <v>356</v>
      </c>
      <c r="G126" s="189" t="s">
        <v>357</v>
      </c>
      <c r="H126" s="190">
        <v>0.36</v>
      </c>
      <c r="I126" s="191"/>
      <c r="J126" s="192">
        <f>ROUND(I126*H126,2)</f>
        <v>0</v>
      </c>
      <c r="K126" s="193"/>
      <c r="L126" s="38"/>
      <c r="M126" s="194" t="s">
        <v>1</v>
      </c>
      <c r="N126" s="195" t="s">
        <v>45</v>
      </c>
      <c r="O126" s="70"/>
      <c r="P126" s="196">
        <f>O126*H126</f>
        <v>0</v>
      </c>
      <c r="Q126" s="196">
        <v>0</v>
      </c>
      <c r="R126" s="196">
        <f>Q126*H126</f>
        <v>0</v>
      </c>
      <c r="S126" s="196">
        <v>0</v>
      </c>
      <c r="T126" s="197">
        <f>S126*H126</f>
        <v>0</v>
      </c>
      <c r="U126" s="33"/>
      <c r="V126" s="33"/>
      <c r="W126" s="33"/>
      <c r="X126" s="33"/>
      <c r="Y126" s="33"/>
      <c r="Z126" s="33"/>
      <c r="AA126" s="33"/>
      <c r="AB126" s="33"/>
      <c r="AC126" s="33"/>
      <c r="AD126" s="33"/>
      <c r="AE126" s="33"/>
      <c r="AR126" s="198" t="s">
        <v>157</v>
      </c>
      <c r="AT126" s="198" t="s">
        <v>136</v>
      </c>
      <c r="AU126" s="198" t="s">
        <v>89</v>
      </c>
      <c r="AY126" s="16" t="s">
        <v>133</v>
      </c>
      <c r="BE126" s="199">
        <f>IF(N126="základní",J126,0)</f>
        <v>0</v>
      </c>
      <c r="BF126" s="199">
        <f>IF(N126="snížená",J126,0)</f>
        <v>0</v>
      </c>
      <c r="BG126" s="199">
        <f>IF(N126="zákl. přenesená",J126,0)</f>
        <v>0</v>
      </c>
      <c r="BH126" s="199">
        <f>IF(N126="sníž. přenesená",J126,0)</f>
        <v>0</v>
      </c>
      <c r="BI126" s="199">
        <f>IF(N126="nulová",J126,0)</f>
        <v>0</v>
      </c>
      <c r="BJ126" s="16" t="s">
        <v>87</v>
      </c>
      <c r="BK126" s="199">
        <f>ROUND(I126*H126,2)</f>
        <v>0</v>
      </c>
      <c r="BL126" s="16" t="s">
        <v>157</v>
      </c>
      <c r="BM126" s="198" t="s">
        <v>358</v>
      </c>
    </row>
    <row r="127" spans="1:65" s="2" customFormat="1" ht="38.4">
      <c r="A127" s="33"/>
      <c r="B127" s="34"/>
      <c r="C127" s="35"/>
      <c r="D127" s="200" t="s">
        <v>142</v>
      </c>
      <c r="E127" s="35"/>
      <c r="F127" s="201" t="s">
        <v>359</v>
      </c>
      <c r="G127" s="35"/>
      <c r="H127" s="35"/>
      <c r="I127" s="202"/>
      <c r="J127" s="35"/>
      <c r="K127" s="35"/>
      <c r="L127" s="38"/>
      <c r="M127" s="203"/>
      <c r="N127" s="204"/>
      <c r="O127" s="70"/>
      <c r="P127" s="70"/>
      <c r="Q127" s="70"/>
      <c r="R127" s="70"/>
      <c r="S127" s="70"/>
      <c r="T127" s="71"/>
      <c r="U127" s="33"/>
      <c r="V127" s="33"/>
      <c r="W127" s="33"/>
      <c r="X127" s="33"/>
      <c r="Y127" s="33"/>
      <c r="Z127" s="33"/>
      <c r="AA127" s="33"/>
      <c r="AB127" s="33"/>
      <c r="AC127" s="33"/>
      <c r="AD127" s="33"/>
      <c r="AE127" s="33"/>
      <c r="AT127" s="16" t="s">
        <v>142</v>
      </c>
      <c r="AU127" s="16" t="s">
        <v>89</v>
      </c>
    </row>
    <row r="128" spans="1:65" s="2" customFormat="1" ht="96">
      <c r="A128" s="33"/>
      <c r="B128" s="34"/>
      <c r="C128" s="35"/>
      <c r="D128" s="200" t="s">
        <v>245</v>
      </c>
      <c r="E128" s="35"/>
      <c r="F128" s="205" t="s">
        <v>360</v>
      </c>
      <c r="G128" s="35"/>
      <c r="H128" s="35"/>
      <c r="I128" s="202"/>
      <c r="J128" s="35"/>
      <c r="K128" s="35"/>
      <c r="L128" s="38"/>
      <c r="M128" s="203"/>
      <c r="N128" s="204"/>
      <c r="O128" s="70"/>
      <c r="P128" s="70"/>
      <c r="Q128" s="70"/>
      <c r="R128" s="70"/>
      <c r="S128" s="70"/>
      <c r="T128" s="71"/>
      <c r="U128" s="33"/>
      <c r="V128" s="33"/>
      <c r="W128" s="33"/>
      <c r="X128" s="33"/>
      <c r="Y128" s="33"/>
      <c r="Z128" s="33"/>
      <c r="AA128" s="33"/>
      <c r="AB128" s="33"/>
      <c r="AC128" s="33"/>
      <c r="AD128" s="33"/>
      <c r="AE128" s="33"/>
      <c r="AT128" s="16" t="s">
        <v>245</v>
      </c>
      <c r="AU128" s="16" t="s">
        <v>89</v>
      </c>
    </row>
    <row r="129" spans="1:65" s="2" customFormat="1" ht="38.4">
      <c r="A129" s="33"/>
      <c r="B129" s="34"/>
      <c r="C129" s="35"/>
      <c r="D129" s="200" t="s">
        <v>143</v>
      </c>
      <c r="E129" s="35"/>
      <c r="F129" s="205" t="s">
        <v>361</v>
      </c>
      <c r="G129" s="35"/>
      <c r="H129" s="35"/>
      <c r="I129" s="202"/>
      <c r="J129" s="35"/>
      <c r="K129" s="35"/>
      <c r="L129" s="38"/>
      <c r="M129" s="203"/>
      <c r="N129" s="204"/>
      <c r="O129" s="70"/>
      <c r="P129" s="70"/>
      <c r="Q129" s="70"/>
      <c r="R129" s="70"/>
      <c r="S129" s="70"/>
      <c r="T129" s="71"/>
      <c r="U129" s="33"/>
      <c r="V129" s="33"/>
      <c r="W129" s="33"/>
      <c r="X129" s="33"/>
      <c r="Y129" s="33"/>
      <c r="Z129" s="33"/>
      <c r="AA129" s="33"/>
      <c r="AB129" s="33"/>
      <c r="AC129" s="33"/>
      <c r="AD129" s="33"/>
      <c r="AE129" s="33"/>
      <c r="AT129" s="16" t="s">
        <v>143</v>
      </c>
      <c r="AU129" s="16" t="s">
        <v>89</v>
      </c>
    </row>
    <row r="130" spans="1:65" s="13" customFormat="1" ht="20.399999999999999">
      <c r="B130" s="206"/>
      <c r="C130" s="207"/>
      <c r="D130" s="200" t="s">
        <v>197</v>
      </c>
      <c r="E130" s="208" t="s">
        <v>1</v>
      </c>
      <c r="F130" s="209" t="s">
        <v>362</v>
      </c>
      <c r="G130" s="207"/>
      <c r="H130" s="210">
        <v>0.36</v>
      </c>
      <c r="I130" s="211"/>
      <c r="J130" s="207"/>
      <c r="K130" s="207"/>
      <c r="L130" s="212"/>
      <c r="M130" s="213"/>
      <c r="N130" s="214"/>
      <c r="O130" s="214"/>
      <c r="P130" s="214"/>
      <c r="Q130" s="214"/>
      <c r="R130" s="214"/>
      <c r="S130" s="214"/>
      <c r="T130" s="215"/>
      <c r="AT130" s="216" t="s">
        <v>197</v>
      </c>
      <c r="AU130" s="216" t="s">
        <v>89</v>
      </c>
      <c r="AV130" s="13" t="s">
        <v>89</v>
      </c>
      <c r="AW130" s="13" t="s">
        <v>36</v>
      </c>
      <c r="AX130" s="13" t="s">
        <v>87</v>
      </c>
      <c r="AY130" s="216" t="s">
        <v>133</v>
      </c>
    </row>
    <row r="131" spans="1:65" s="2" customFormat="1" ht="24.15" customHeight="1">
      <c r="A131" s="33"/>
      <c r="B131" s="34"/>
      <c r="C131" s="186" t="s">
        <v>89</v>
      </c>
      <c r="D131" s="186" t="s">
        <v>136</v>
      </c>
      <c r="E131" s="187" t="s">
        <v>363</v>
      </c>
      <c r="F131" s="188" t="s">
        <v>364</v>
      </c>
      <c r="G131" s="189" t="s">
        <v>357</v>
      </c>
      <c r="H131" s="190">
        <v>0.36</v>
      </c>
      <c r="I131" s="191"/>
      <c r="J131" s="192">
        <f>ROUND(I131*H131,2)</f>
        <v>0</v>
      </c>
      <c r="K131" s="193"/>
      <c r="L131" s="38"/>
      <c r="M131" s="194" t="s">
        <v>1</v>
      </c>
      <c r="N131" s="195" t="s">
        <v>45</v>
      </c>
      <c r="O131" s="70"/>
      <c r="P131" s="196">
        <f>O131*H131</f>
        <v>0</v>
      </c>
      <c r="Q131" s="196">
        <v>0</v>
      </c>
      <c r="R131" s="196">
        <f>Q131*H131</f>
        <v>0</v>
      </c>
      <c r="S131" s="196">
        <v>0</v>
      </c>
      <c r="T131" s="197">
        <f>S131*H131</f>
        <v>0</v>
      </c>
      <c r="U131" s="33"/>
      <c r="V131" s="33"/>
      <c r="W131" s="33"/>
      <c r="X131" s="33"/>
      <c r="Y131" s="33"/>
      <c r="Z131" s="33"/>
      <c r="AA131" s="33"/>
      <c r="AB131" s="33"/>
      <c r="AC131" s="33"/>
      <c r="AD131" s="33"/>
      <c r="AE131" s="33"/>
      <c r="AR131" s="198" t="s">
        <v>157</v>
      </c>
      <c r="AT131" s="198" t="s">
        <v>136</v>
      </c>
      <c r="AU131" s="198" t="s">
        <v>89</v>
      </c>
      <c r="AY131" s="16" t="s">
        <v>133</v>
      </c>
      <c r="BE131" s="199">
        <f>IF(N131="základní",J131,0)</f>
        <v>0</v>
      </c>
      <c r="BF131" s="199">
        <f>IF(N131="snížená",J131,0)</f>
        <v>0</v>
      </c>
      <c r="BG131" s="199">
        <f>IF(N131="zákl. přenesená",J131,0)</f>
        <v>0</v>
      </c>
      <c r="BH131" s="199">
        <f>IF(N131="sníž. přenesená",J131,0)</f>
        <v>0</v>
      </c>
      <c r="BI131" s="199">
        <f>IF(N131="nulová",J131,0)</f>
        <v>0</v>
      </c>
      <c r="BJ131" s="16" t="s">
        <v>87</v>
      </c>
      <c r="BK131" s="199">
        <f>ROUND(I131*H131,2)</f>
        <v>0</v>
      </c>
      <c r="BL131" s="16" t="s">
        <v>157</v>
      </c>
      <c r="BM131" s="198" t="s">
        <v>365</v>
      </c>
    </row>
    <row r="132" spans="1:65" s="2" customFormat="1" ht="28.8">
      <c r="A132" s="33"/>
      <c r="B132" s="34"/>
      <c r="C132" s="35"/>
      <c r="D132" s="200" t="s">
        <v>142</v>
      </c>
      <c r="E132" s="35"/>
      <c r="F132" s="201" t="s">
        <v>366</v>
      </c>
      <c r="G132" s="35"/>
      <c r="H132" s="35"/>
      <c r="I132" s="202"/>
      <c r="J132" s="35"/>
      <c r="K132" s="35"/>
      <c r="L132" s="38"/>
      <c r="M132" s="203"/>
      <c r="N132" s="204"/>
      <c r="O132" s="70"/>
      <c r="P132" s="70"/>
      <c r="Q132" s="70"/>
      <c r="R132" s="70"/>
      <c r="S132" s="70"/>
      <c r="T132" s="71"/>
      <c r="U132" s="33"/>
      <c r="V132" s="33"/>
      <c r="W132" s="33"/>
      <c r="X132" s="33"/>
      <c r="Y132" s="33"/>
      <c r="Z132" s="33"/>
      <c r="AA132" s="33"/>
      <c r="AB132" s="33"/>
      <c r="AC132" s="33"/>
      <c r="AD132" s="33"/>
      <c r="AE132" s="33"/>
      <c r="AT132" s="16" t="s">
        <v>142</v>
      </c>
      <c r="AU132" s="16" t="s">
        <v>89</v>
      </c>
    </row>
    <row r="133" spans="1:65" s="2" customFormat="1" ht="38.4">
      <c r="A133" s="33"/>
      <c r="B133" s="34"/>
      <c r="C133" s="35"/>
      <c r="D133" s="200" t="s">
        <v>143</v>
      </c>
      <c r="E133" s="35"/>
      <c r="F133" s="205" t="s">
        <v>367</v>
      </c>
      <c r="G133" s="35"/>
      <c r="H133" s="35"/>
      <c r="I133" s="202"/>
      <c r="J133" s="35"/>
      <c r="K133" s="35"/>
      <c r="L133" s="38"/>
      <c r="M133" s="203"/>
      <c r="N133" s="204"/>
      <c r="O133" s="70"/>
      <c r="P133" s="70"/>
      <c r="Q133" s="70"/>
      <c r="R133" s="70"/>
      <c r="S133" s="70"/>
      <c r="T133" s="71"/>
      <c r="U133" s="33"/>
      <c r="V133" s="33"/>
      <c r="W133" s="33"/>
      <c r="X133" s="33"/>
      <c r="Y133" s="33"/>
      <c r="Z133" s="33"/>
      <c r="AA133" s="33"/>
      <c r="AB133" s="33"/>
      <c r="AC133" s="33"/>
      <c r="AD133" s="33"/>
      <c r="AE133" s="33"/>
      <c r="AT133" s="16" t="s">
        <v>143</v>
      </c>
      <c r="AU133" s="16" t="s">
        <v>89</v>
      </c>
    </row>
    <row r="134" spans="1:65" s="12" customFormat="1" ht="22.8" customHeight="1">
      <c r="B134" s="170"/>
      <c r="C134" s="171"/>
      <c r="D134" s="172" t="s">
        <v>79</v>
      </c>
      <c r="E134" s="184" t="s">
        <v>184</v>
      </c>
      <c r="F134" s="184" t="s">
        <v>226</v>
      </c>
      <c r="G134" s="171"/>
      <c r="H134" s="171"/>
      <c r="I134" s="174"/>
      <c r="J134" s="185">
        <f>BK134</f>
        <v>0</v>
      </c>
      <c r="K134" s="171"/>
      <c r="L134" s="176"/>
      <c r="M134" s="177"/>
      <c r="N134" s="178"/>
      <c r="O134" s="178"/>
      <c r="P134" s="179">
        <f>SUM(P135:P151)</f>
        <v>0</v>
      </c>
      <c r="Q134" s="178"/>
      <c r="R134" s="179">
        <f>SUM(R135:R151)</f>
        <v>0.71820000000000006</v>
      </c>
      <c r="S134" s="178"/>
      <c r="T134" s="180">
        <f>SUM(T135:T151)</f>
        <v>0.79200000000000004</v>
      </c>
      <c r="AR134" s="181" t="s">
        <v>87</v>
      </c>
      <c r="AT134" s="182" t="s">
        <v>79</v>
      </c>
      <c r="AU134" s="182" t="s">
        <v>87</v>
      </c>
      <c r="AY134" s="181" t="s">
        <v>133</v>
      </c>
      <c r="BK134" s="183">
        <f>SUM(BK135:BK151)</f>
        <v>0</v>
      </c>
    </row>
    <row r="135" spans="1:65" s="2" customFormat="1" ht="24.15" customHeight="1">
      <c r="A135" s="33"/>
      <c r="B135" s="34"/>
      <c r="C135" s="186" t="s">
        <v>149</v>
      </c>
      <c r="D135" s="186" t="s">
        <v>136</v>
      </c>
      <c r="E135" s="187" t="s">
        <v>368</v>
      </c>
      <c r="F135" s="188" t="s">
        <v>369</v>
      </c>
      <c r="G135" s="189" t="s">
        <v>238</v>
      </c>
      <c r="H135" s="190">
        <v>7.2</v>
      </c>
      <c r="I135" s="191"/>
      <c r="J135" s="192">
        <f>ROUND(I135*H135,2)</f>
        <v>0</v>
      </c>
      <c r="K135" s="193"/>
      <c r="L135" s="38"/>
      <c r="M135" s="194" t="s">
        <v>1</v>
      </c>
      <c r="N135" s="195" t="s">
        <v>45</v>
      </c>
      <c r="O135" s="70"/>
      <c r="P135" s="196">
        <f>O135*H135</f>
        <v>0</v>
      </c>
      <c r="Q135" s="196">
        <v>0</v>
      </c>
      <c r="R135" s="196">
        <f>Q135*H135</f>
        <v>0</v>
      </c>
      <c r="S135" s="196">
        <v>0.11</v>
      </c>
      <c r="T135" s="197">
        <f>S135*H135</f>
        <v>0.79200000000000004</v>
      </c>
      <c r="U135" s="33"/>
      <c r="V135" s="33"/>
      <c r="W135" s="33"/>
      <c r="X135" s="33"/>
      <c r="Y135" s="33"/>
      <c r="Z135" s="33"/>
      <c r="AA135" s="33"/>
      <c r="AB135" s="33"/>
      <c r="AC135" s="33"/>
      <c r="AD135" s="33"/>
      <c r="AE135" s="33"/>
      <c r="AR135" s="198" t="s">
        <v>157</v>
      </c>
      <c r="AT135" s="198" t="s">
        <v>136</v>
      </c>
      <c r="AU135" s="198" t="s">
        <v>89</v>
      </c>
      <c r="AY135" s="16" t="s">
        <v>133</v>
      </c>
      <c r="BE135" s="199">
        <f>IF(N135="základní",J135,0)</f>
        <v>0</v>
      </c>
      <c r="BF135" s="199">
        <f>IF(N135="snížená",J135,0)</f>
        <v>0</v>
      </c>
      <c r="BG135" s="199">
        <f>IF(N135="zákl. přenesená",J135,0)</f>
        <v>0</v>
      </c>
      <c r="BH135" s="199">
        <f>IF(N135="sníž. přenesená",J135,0)</f>
        <v>0</v>
      </c>
      <c r="BI135" s="199">
        <f>IF(N135="nulová",J135,0)</f>
        <v>0</v>
      </c>
      <c r="BJ135" s="16" t="s">
        <v>87</v>
      </c>
      <c r="BK135" s="199">
        <f>ROUND(I135*H135,2)</f>
        <v>0</v>
      </c>
      <c r="BL135" s="16" t="s">
        <v>157</v>
      </c>
      <c r="BM135" s="198" t="s">
        <v>370</v>
      </c>
    </row>
    <row r="136" spans="1:65" s="2" customFormat="1" ht="19.2">
      <c r="A136" s="33"/>
      <c r="B136" s="34"/>
      <c r="C136" s="35"/>
      <c r="D136" s="200" t="s">
        <v>142</v>
      </c>
      <c r="E136" s="35"/>
      <c r="F136" s="201" t="s">
        <v>371</v>
      </c>
      <c r="G136" s="35"/>
      <c r="H136" s="35"/>
      <c r="I136" s="202"/>
      <c r="J136" s="35"/>
      <c r="K136" s="35"/>
      <c r="L136" s="38"/>
      <c r="M136" s="203"/>
      <c r="N136" s="204"/>
      <c r="O136" s="70"/>
      <c r="P136" s="70"/>
      <c r="Q136" s="70"/>
      <c r="R136" s="70"/>
      <c r="S136" s="70"/>
      <c r="T136" s="71"/>
      <c r="U136" s="33"/>
      <c r="V136" s="33"/>
      <c r="W136" s="33"/>
      <c r="X136" s="33"/>
      <c r="Y136" s="33"/>
      <c r="Z136" s="33"/>
      <c r="AA136" s="33"/>
      <c r="AB136" s="33"/>
      <c r="AC136" s="33"/>
      <c r="AD136" s="33"/>
      <c r="AE136" s="33"/>
      <c r="AT136" s="16" t="s">
        <v>142</v>
      </c>
      <c r="AU136" s="16" t="s">
        <v>89</v>
      </c>
    </row>
    <row r="137" spans="1:65" s="2" customFormat="1" ht="48">
      <c r="A137" s="33"/>
      <c r="B137" s="34"/>
      <c r="C137" s="35"/>
      <c r="D137" s="200" t="s">
        <v>245</v>
      </c>
      <c r="E137" s="35"/>
      <c r="F137" s="205" t="s">
        <v>372</v>
      </c>
      <c r="G137" s="35"/>
      <c r="H137" s="35"/>
      <c r="I137" s="202"/>
      <c r="J137" s="35"/>
      <c r="K137" s="35"/>
      <c r="L137" s="38"/>
      <c r="M137" s="203"/>
      <c r="N137" s="204"/>
      <c r="O137" s="70"/>
      <c r="P137" s="70"/>
      <c r="Q137" s="70"/>
      <c r="R137" s="70"/>
      <c r="S137" s="70"/>
      <c r="T137" s="71"/>
      <c r="U137" s="33"/>
      <c r="V137" s="33"/>
      <c r="W137" s="33"/>
      <c r="X137" s="33"/>
      <c r="Y137" s="33"/>
      <c r="Z137" s="33"/>
      <c r="AA137" s="33"/>
      <c r="AB137" s="33"/>
      <c r="AC137" s="33"/>
      <c r="AD137" s="33"/>
      <c r="AE137" s="33"/>
      <c r="AT137" s="16" t="s">
        <v>245</v>
      </c>
      <c r="AU137" s="16" t="s">
        <v>89</v>
      </c>
    </row>
    <row r="138" spans="1:65" s="2" customFormat="1" ht="48">
      <c r="A138" s="33"/>
      <c r="B138" s="34"/>
      <c r="C138" s="35"/>
      <c r="D138" s="200" t="s">
        <v>143</v>
      </c>
      <c r="E138" s="35"/>
      <c r="F138" s="205" t="s">
        <v>373</v>
      </c>
      <c r="G138" s="35"/>
      <c r="H138" s="35"/>
      <c r="I138" s="202"/>
      <c r="J138" s="35"/>
      <c r="K138" s="35"/>
      <c r="L138" s="38"/>
      <c r="M138" s="203"/>
      <c r="N138" s="204"/>
      <c r="O138" s="70"/>
      <c r="P138" s="70"/>
      <c r="Q138" s="70"/>
      <c r="R138" s="70"/>
      <c r="S138" s="70"/>
      <c r="T138" s="71"/>
      <c r="U138" s="33"/>
      <c r="V138" s="33"/>
      <c r="W138" s="33"/>
      <c r="X138" s="33"/>
      <c r="Y138" s="33"/>
      <c r="Z138" s="33"/>
      <c r="AA138" s="33"/>
      <c r="AB138" s="33"/>
      <c r="AC138" s="33"/>
      <c r="AD138" s="33"/>
      <c r="AE138" s="33"/>
      <c r="AT138" s="16" t="s">
        <v>143</v>
      </c>
      <c r="AU138" s="16" t="s">
        <v>89</v>
      </c>
    </row>
    <row r="139" spans="1:65" s="13" customFormat="1" ht="10.199999999999999">
      <c r="B139" s="206"/>
      <c r="C139" s="207"/>
      <c r="D139" s="200" t="s">
        <v>197</v>
      </c>
      <c r="E139" s="208" t="s">
        <v>1</v>
      </c>
      <c r="F139" s="209" t="s">
        <v>374</v>
      </c>
      <c r="G139" s="207"/>
      <c r="H139" s="210">
        <v>7.2</v>
      </c>
      <c r="I139" s="211"/>
      <c r="J139" s="207"/>
      <c r="K139" s="207"/>
      <c r="L139" s="212"/>
      <c r="M139" s="213"/>
      <c r="N139" s="214"/>
      <c r="O139" s="214"/>
      <c r="P139" s="214"/>
      <c r="Q139" s="214"/>
      <c r="R139" s="214"/>
      <c r="S139" s="214"/>
      <c r="T139" s="215"/>
      <c r="AT139" s="216" t="s">
        <v>197</v>
      </c>
      <c r="AU139" s="216" t="s">
        <v>89</v>
      </c>
      <c r="AV139" s="13" t="s">
        <v>89</v>
      </c>
      <c r="AW139" s="13" t="s">
        <v>36</v>
      </c>
      <c r="AX139" s="13" t="s">
        <v>87</v>
      </c>
      <c r="AY139" s="216" t="s">
        <v>133</v>
      </c>
    </row>
    <row r="140" spans="1:65" s="2" customFormat="1" ht="24.15" customHeight="1">
      <c r="A140" s="33"/>
      <c r="B140" s="34"/>
      <c r="C140" s="186" t="s">
        <v>157</v>
      </c>
      <c r="D140" s="186" t="s">
        <v>136</v>
      </c>
      <c r="E140" s="187" t="s">
        <v>242</v>
      </c>
      <c r="F140" s="188" t="s">
        <v>243</v>
      </c>
      <c r="G140" s="189" t="s">
        <v>238</v>
      </c>
      <c r="H140" s="190">
        <v>7.2</v>
      </c>
      <c r="I140" s="191"/>
      <c r="J140" s="192">
        <f>ROUND(I140*H140,2)</f>
        <v>0</v>
      </c>
      <c r="K140" s="193"/>
      <c r="L140" s="38"/>
      <c r="M140" s="194" t="s">
        <v>1</v>
      </c>
      <c r="N140" s="195" t="s">
        <v>45</v>
      </c>
      <c r="O140" s="70"/>
      <c r="P140" s="196">
        <f>O140*H140</f>
        <v>0</v>
      </c>
      <c r="Q140" s="196">
        <v>0</v>
      </c>
      <c r="R140" s="196">
        <f>Q140*H140</f>
        <v>0</v>
      </c>
      <c r="S140" s="196">
        <v>0</v>
      </c>
      <c r="T140" s="197">
        <f>S140*H140</f>
        <v>0</v>
      </c>
      <c r="U140" s="33"/>
      <c r="V140" s="33"/>
      <c r="W140" s="33"/>
      <c r="X140" s="33"/>
      <c r="Y140" s="33"/>
      <c r="Z140" s="33"/>
      <c r="AA140" s="33"/>
      <c r="AB140" s="33"/>
      <c r="AC140" s="33"/>
      <c r="AD140" s="33"/>
      <c r="AE140" s="33"/>
      <c r="AR140" s="198" t="s">
        <v>157</v>
      </c>
      <c r="AT140" s="198" t="s">
        <v>136</v>
      </c>
      <c r="AU140" s="198" t="s">
        <v>89</v>
      </c>
      <c r="AY140" s="16" t="s">
        <v>133</v>
      </c>
      <c r="BE140" s="199">
        <f>IF(N140="základní",J140,0)</f>
        <v>0</v>
      </c>
      <c r="BF140" s="199">
        <f>IF(N140="snížená",J140,0)</f>
        <v>0</v>
      </c>
      <c r="BG140" s="199">
        <f>IF(N140="zákl. přenesená",J140,0)</f>
        <v>0</v>
      </c>
      <c r="BH140" s="199">
        <f>IF(N140="sníž. přenesená",J140,0)</f>
        <v>0</v>
      </c>
      <c r="BI140" s="199">
        <f>IF(N140="nulová",J140,0)</f>
        <v>0</v>
      </c>
      <c r="BJ140" s="16" t="s">
        <v>87</v>
      </c>
      <c r="BK140" s="199">
        <f>ROUND(I140*H140,2)</f>
        <v>0</v>
      </c>
      <c r="BL140" s="16" t="s">
        <v>157</v>
      </c>
      <c r="BM140" s="198" t="s">
        <v>375</v>
      </c>
    </row>
    <row r="141" spans="1:65" s="2" customFormat="1" ht="10.199999999999999">
      <c r="A141" s="33"/>
      <c r="B141" s="34"/>
      <c r="C141" s="35"/>
      <c r="D141" s="200" t="s">
        <v>142</v>
      </c>
      <c r="E141" s="35"/>
      <c r="F141" s="201" t="s">
        <v>243</v>
      </c>
      <c r="G141" s="35"/>
      <c r="H141" s="35"/>
      <c r="I141" s="202"/>
      <c r="J141" s="35"/>
      <c r="K141" s="35"/>
      <c r="L141" s="38"/>
      <c r="M141" s="203"/>
      <c r="N141" s="204"/>
      <c r="O141" s="70"/>
      <c r="P141" s="70"/>
      <c r="Q141" s="70"/>
      <c r="R141" s="70"/>
      <c r="S141" s="70"/>
      <c r="T141" s="71"/>
      <c r="U141" s="33"/>
      <c r="V141" s="33"/>
      <c r="W141" s="33"/>
      <c r="X141" s="33"/>
      <c r="Y141" s="33"/>
      <c r="Z141" s="33"/>
      <c r="AA141" s="33"/>
      <c r="AB141" s="33"/>
      <c r="AC141" s="33"/>
      <c r="AD141" s="33"/>
      <c r="AE141" s="33"/>
      <c r="AT141" s="16" t="s">
        <v>142</v>
      </c>
      <c r="AU141" s="16" t="s">
        <v>89</v>
      </c>
    </row>
    <row r="142" spans="1:65" s="2" customFormat="1" ht="76.8">
      <c r="A142" s="33"/>
      <c r="B142" s="34"/>
      <c r="C142" s="35"/>
      <c r="D142" s="200" t="s">
        <v>245</v>
      </c>
      <c r="E142" s="35"/>
      <c r="F142" s="205" t="s">
        <v>246</v>
      </c>
      <c r="G142" s="35"/>
      <c r="H142" s="35"/>
      <c r="I142" s="202"/>
      <c r="J142" s="35"/>
      <c r="K142" s="35"/>
      <c r="L142" s="38"/>
      <c r="M142" s="203"/>
      <c r="N142" s="204"/>
      <c r="O142" s="70"/>
      <c r="P142" s="70"/>
      <c r="Q142" s="70"/>
      <c r="R142" s="70"/>
      <c r="S142" s="70"/>
      <c r="T142" s="71"/>
      <c r="U142" s="33"/>
      <c r="V142" s="33"/>
      <c r="W142" s="33"/>
      <c r="X142" s="33"/>
      <c r="Y142" s="33"/>
      <c r="Z142" s="33"/>
      <c r="AA142" s="33"/>
      <c r="AB142" s="33"/>
      <c r="AC142" s="33"/>
      <c r="AD142" s="33"/>
      <c r="AE142" s="33"/>
      <c r="AT142" s="16" t="s">
        <v>245</v>
      </c>
      <c r="AU142" s="16" t="s">
        <v>89</v>
      </c>
    </row>
    <row r="143" spans="1:65" s="2" customFormat="1" ht="38.4">
      <c r="A143" s="33"/>
      <c r="B143" s="34"/>
      <c r="C143" s="35"/>
      <c r="D143" s="200" t="s">
        <v>143</v>
      </c>
      <c r="E143" s="35"/>
      <c r="F143" s="205" t="s">
        <v>376</v>
      </c>
      <c r="G143" s="35"/>
      <c r="H143" s="35"/>
      <c r="I143" s="202"/>
      <c r="J143" s="35"/>
      <c r="K143" s="35"/>
      <c r="L143" s="38"/>
      <c r="M143" s="203"/>
      <c r="N143" s="204"/>
      <c r="O143" s="70"/>
      <c r="P143" s="70"/>
      <c r="Q143" s="70"/>
      <c r="R143" s="70"/>
      <c r="S143" s="70"/>
      <c r="T143" s="71"/>
      <c r="U143" s="33"/>
      <c r="V143" s="33"/>
      <c r="W143" s="33"/>
      <c r="X143" s="33"/>
      <c r="Y143" s="33"/>
      <c r="Z143" s="33"/>
      <c r="AA143" s="33"/>
      <c r="AB143" s="33"/>
      <c r="AC143" s="33"/>
      <c r="AD143" s="33"/>
      <c r="AE143" s="33"/>
      <c r="AT143" s="16" t="s">
        <v>143</v>
      </c>
      <c r="AU143" s="16" t="s">
        <v>89</v>
      </c>
    </row>
    <row r="144" spans="1:65" s="2" customFormat="1" ht="24.15" customHeight="1">
      <c r="A144" s="33"/>
      <c r="B144" s="34"/>
      <c r="C144" s="186" t="s">
        <v>132</v>
      </c>
      <c r="D144" s="186" t="s">
        <v>136</v>
      </c>
      <c r="E144" s="187" t="s">
        <v>377</v>
      </c>
      <c r="F144" s="188" t="s">
        <v>378</v>
      </c>
      <c r="G144" s="189" t="s">
        <v>238</v>
      </c>
      <c r="H144" s="190">
        <v>7.2</v>
      </c>
      <c r="I144" s="191"/>
      <c r="J144" s="192">
        <f>ROUND(I144*H144,2)</f>
        <v>0</v>
      </c>
      <c r="K144" s="193"/>
      <c r="L144" s="38"/>
      <c r="M144" s="194" t="s">
        <v>1</v>
      </c>
      <c r="N144" s="195" t="s">
        <v>45</v>
      </c>
      <c r="O144" s="70"/>
      <c r="P144" s="196">
        <f>O144*H144</f>
        <v>0</v>
      </c>
      <c r="Q144" s="196">
        <v>9.9750000000000005E-2</v>
      </c>
      <c r="R144" s="196">
        <f>Q144*H144</f>
        <v>0.71820000000000006</v>
      </c>
      <c r="S144" s="196">
        <v>0</v>
      </c>
      <c r="T144" s="197">
        <f>S144*H144</f>
        <v>0</v>
      </c>
      <c r="U144" s="33"/>
      <c r="V144" s="33"/>
      <c r="W144" s="33"/>
      <c r="X144" s="33"/>
      <c r="Y144" s="33"/>
      <c r="Z144" s="33"/>
      <c r="AA144" s="33"/>
      <c r="AB144" s="33"/>
      <c r="AC144" s="33"/>
      <c r="AD144" s="33"/>
      <c r="AE144" s="33"/>
      <c r="AR144" s="198" t="s">
        <v>157</v>
      </c>
      <c r="AT144" s="198" t="s">
        <v>136</v>
      </c>
      <c r="AU144" s="198" t="s">
        <v>89</v>
      </c>
      <c r="AY144" s="16" t="s">
        <v>133</v>
      </c>
      <c r="BE144" s="199">
        <f>IF(N144="základní",J144,0)</f>
        <v>0</v>
      </c>
      <c r="BF144" s="199">
        <f>IF(N144="snížená",J144,0)</f>
        <v>0</v>
      </c>
      <c r="BG144" s="199">
        <f>IF(N144="zákl. přenesená",J144,0)</f>
        <v>0</v>
      </c>
      <c r="BH144" s="199">
        <f>IF(N144="sníž. přenesená",J144,0)</f>
        <v>0</v>
      </c>
      <c r="BI144" s="199">
        <f>IF(N144="nulová",J144,0)</f>
        <v>0</v>
      </c>
      <c r="BJ144" s="16" t="s">
        <v>87</v>
      </c>
      <c r="BK144" s="199">
        <f>ROUND(I144*H144,2)</f>
        <v>0</v>
      </c>
      <c r="BL144" s="16" t="s">
        <v>157</v>
      </c>
      <c r="BM144" s="198" t="s">
        <v>379</v>
      </c>
    </row>
    <row r="145" spans="1:65" s="2" customFormat="1" ht="19.2">
      <c r="A145" s="33"/>
      <c r="B145" s="34"/>
      <c r="C145" s="35"/>
      <c r="D145" s="200" t="s">
        <v>142</v>
      </c>
      <c r="E145" s="35"/>
      <c r="F145" s="201" t="s">
        <v>380</v>
      </c>
      <c r="G145" s="35"/>
      <c r="H145" s="35"/>
      <c r="I145" s="202"/>
      <c r="J145" s="35"/>
      <c r="K145" s="35"/>
      <c r="L145" s="38"/>
      <c r="M145" s="203"/>
      <c r="N145" s="204"/>
      <c r="O145" s="70"/>
      <c r="P145" s="70"/>
      <c r="Q145" s="70"/>
      <c r="R145" s="70"/>
      <c r="S145" s="70"/>
      <c r="T145" s="71"/>
      <c r="U145" s="33"/>
      <c r="V145" s="33"/>
      <c r="W145" s="33"/>
      <c r="X145" s="33"/>
      <c r="Y145" s="33"/>
      <c r="Z145" s="33"/>
      <c r="AA145" s="33"/>
      <c r="AB145" s="33"/>
      <c r="AC145" s="33"/>
      <c r="AD145" s="33"/>
      <c r="AE145" s="33"/>
      <c r="AT145" s="16" t="s">
        <v>142</v>
      </c>
      <c r="AU145" s="16" t="s">
        <v>89</v>
      </c>
    </row>
    <row r="146" spans="1:65" s="2" customFormat="1" ht="144">
      <c r="A146" s="33"/>
      <c r="B146" s="34"/>
      <c r="C146" s="35"/>
      <c r="D146" s="200" t="s">
        <v>245</v>
      </c>
      <c r="E146" s="35"/>
      <c r="F146" s="205" t="s">
        <v>381</v>
      </c>
      <c r="G146" s="35"/>
      <c r="H146" s="35"/>
      <c r="I146" s="202"/>
      <c r="J146" s="35"/>
      <c r="K146" s="35"/>
      <c r="L146" s="38"/>
      <c r="M146" s="203"/>
      <c r="N146" s="204"/>
      <c r="O146" s="70"/>
      <c r="P146" s="70"/>
      <c r="Q146" s="70"/>
      <c r="R146" s="70"/>
      <c r="S146" s="70"/>
      <c r="T146" s="71"/>
      <c r="U146" s="33"/>
      <c r="V146" s="33"/>
      <c r="W146" s="33"/>
      <c r="X146" s="33"/>
      <c r="Y146" s="33"/>
      <c r="Z146" s="33"/>
      <c r="AA146" s="33"/>
      <c r="AB146" s="33"/>
      <c r="AC146" s="33"/>
      <c r="AD146" s="33"/>
      <c r="AE146" s="33"/>
      <c r="AT146" s="16" t="s">
        <v>245</v>
      </c>
      <c r="AU146" s="16" t="s">
        <v>89</v>
      </c>
    </row>
    <row r="147" spans="1:65" s="2" customFormat="1" ht="57.6">
      <c r="A147" s="33"/>
      <c r="B147" s="34"/>
      <c r="C147" s="35"/>
      <c r="D147" s="200" t="s">
        <v>143</v>
      </c>
      <c r="E147" s="35"/>
      <c r="F147" s="205" t="s">
        <v>382</v>
      </c>
      <c r="G147" s="35"/>
      <c r="H147" s="35"/>
      <c r="I147" s="202"/>
      <c r="J147" s="35"/>
      <c r="K147" s="35"/>
      <c r="L147" s="38"/>
      <c r="M147" s="203"/>
      <c r="N147" s="204"/>
      <c r="O147" s="70"/>
      <c r="P147" s="70"/>
      <c r="Q147" s="70"/>
      <c r="R147" s="70"/>
      <c r="S147" s="70"/>
      <c r="T147" s="71"/>
      <c r="U147" s="33"/>
      <c r="V147" s="33"/>
      <c r="W147" s="33"/>
      <c r="X147" s="33"/>
      <c r="Y147" s="33"/>
      <c r="Z147" s="33"/>
      <c r="AA147" s="33"/>
      <c r="AB147" s="33"/>
      <c r="AC147" s="33"/>
      <c r="AD147" s="33"/>
      <c r="AE147" s="33"/>
      <c r="AT147" s="16" t="s">
        <v>143</v>
      </c>
      <c r="AU147" s="16" t="s">
        <v>89</v>
      </c>
    </row>
    <row r="148" spans="1:65" s="2" customFormat="1" ht="24.15" customHeight="1">
      <c r="A148" s="33"/>
      <c r="B148" s="34"/>
      <c r="C148" s="186" t="s">
        <v>167</v>
      </c>
      <c r="D148" s="186" t="s">
        <v>136</v>
      </c>
      <c r="E148" s="187" t="s">
        <v>383</v>
      </c>
      <c r="F148" s="188" t="s">
        <v>384</v>
      </c>
      <c r="G148" s="189" t="s">
        <v>238</v>
      </c>
      <c r="H148" s="190">
        <v>7.2</v>
      </c>
      <c r="I148" s="191"/>
      <c r="J148" s="192">
        <f>ROUND(I148*H148,2)</f>
        <v>0</v>
      </c>
      <c r="K148" s="193"/>
      <c r="L148" s="38"/>
      <c r="M148" s="194" t="s">
        <v>1</v>
      </c>
      <c r="N148" s="195" t="s">
        <v>45</v>
      </c>
      <c r="O148" s="70"/>
      <c r="P148" s="196">
        <f>O148*H148</f>
        <v>0</v>
      </c>
      <c r="Q148" s="196">
        <v>0</v>
      </c>
      <c r="R148" s="196">
        <f>Q148*H148</f>
        <v>0</v>
      </c>
      <c r="S148" s="196">
        <v>0</v>
      </c>
      <c r="T148" s="197">
        <f>S148*H148</f>
        <v>0</v>
      </c>
      <c r="U148" s="33"/>
      <c r="V148" s="33"/>
      <c r="W148" s="33"/>
      <c r="X148" s="33"/>
      <c r="Y148" s="33"/>
      <c r="Z148" s="33"/>
      <c r="AA148" s="33"/>
      <c r="AB148" s="33"/>
      <c r="AC148" s="33"/>
      <c r="AD148" s="33"/>
      <c r="AE148" s="33"/>
      <c r="AR148" s="198" t="s">
        <v>157</v>
      </c>
      <c r="AT148" s="198" t="s">
        <v>136</v>
      </c>
      <c r="AU148" s="198" t="s">
        <v>89</v>
      </c>
      <c r="AY148" s="16" t="s">
        <v>133</v>
      </c>
      <c r="BE148" s="199">
        <f>IF(N148="základní",J148,0)</f>
        <v>0</v>
      </c>
      <c r="BF148" s="199">
        <f>IF(N148="snížená",J148,0)</f>
        <v>0</v>
      </c>
      <c r="BG148" s="199">
        <f>IF(N148="zákl. přenesená",J148,0)</f>
        <v>0</v>
      </c>
      <c r="BH148" s="199">
        <f>IF(N148="sníž. přenesená",J148,0)</f>
        <v>0</v>
      </c>
      <c r="BI148" s="199">
        <f>IF(N148="nulová",J148,0)</f>
        <v>0</v>
      </c>
      <c r="BJ148" s="16" t="s">
        <v>87</v>
      </c>
      <c r="BK148" s="199">
        <f>ROUND(I148*H148,2)</f>
        <v>0</v>
      </c>
      <c r="BL148" s="16" t="s">
        <v>157</v>
      </c>
      <c r="BM148" s="198" t="s">
        <v>385</v>
      </c>
    </row>
    <row r="149" spans="1:65" s="2" customFormat="1" ht="19.2">
      <c r="A149" s="33"/>
      <c r="B149" s="34"/>
      <c r="C149" s="35"/>
      <c r="D149" s="200" t="s">
        <v>142</v>
      </c>
      <c r="E149" s="35"/>
      <c r="F149" s="201" t="s">
        <v>386</v>
      </c>
      <c r="G149" s="35"/>
      <c r="H149" s="35"/>
      <c r="I149" s="202"/>
      <c r="J149" s="35"/>
      <c r="K149" s="35"/>
      <c r="L149" s="38"/>
      <c r="M149" s="203"/>
      <c r="N149" s="204"/>
      <c r="O149" s="70"/>
      <c r="P149" s="70"/>
      <c r="Q149" s="70"/>
      <c r="R149" s="70"/>
      <c r="S149" s="70"/>
      <c r="T149" s="71"/>
      <c r="U149" s="33"/>
      <c r="V149" s="33"/>
      <c r="W149" s="33"/>
      <c r="X149" s="33"/>
      <c r="Y149" s="33"/>
      <c r="Z149" s="33"/>
      <c r="AA149" s="33"/>
      <c r="AB149" s="33"/>
      <c r="AC149" s="33"/>
      <c r="AD149" s="33"/>
      <c r="AE149" s="33"/>
      <c r="AT149" s="16" t="s">
        <v>142</v>
      </c>
      <c r="AU149" s="16" t="s">
        <v>89</v>
      </c>
    </row>
    <row r="150" spans="1:65" s="2" customFormat="1" ht="24.15" customHeight="1">
      <c r="A150" s="33"/>
      <c r="B150" s="34"/>
      <c r="C150" s="186" t="s">
        <v>172</v>
      </c>
      <c r="D150" s="186" t="s">
        <v>136</v>
      </c>
      <c r="E150" s="187" t="s">
        <v>387</v>
      </c>
      <c r="F150" s="188" t="s">
        <v>388</v>
      </c>
      <c r="G150" s="189" t="s">
        <v>238</v>
      </c>
      <c r="H150" s="190">
        <v>7.2</v>
      </c>
      <c r="I150" s="191"/>
      <c r="J150" s="192">
        <f>ROUND(I150*H150,2)</f>
        <v>0</v>
      </c>
      <c r="K150" s="193"/>
      <c r="L150" s="38"/>
      <c r="M150" s="194" t="s">
        <v>1</v>
      </c>
      <c r="N150" s="195" t="s">
        <v>45</v>
      </c>
      <c r="O150" s="70"/>
      <c r="P150" s="196">
        <f>O150*H150</f>
        <v>0</v>
      </c>
      <c r="Q150" s="196">
        <v>0</v>
      </c>
      <c r="R150" s="196">
        <f>Q150*H150</f>
        <v>0</v>
      </c>
      <c r="S150" s="196">
        <v>0</v>
      </c>
      <c r="T150" s="197">
        <f>S150*H150</f>
        <v>0</v>
      </c>
      <c r="U150" s="33"/>
      <c r="V150" s="33"/>
      <c r="W150" s="33"/>
      <c r="X150" s="33"/>
      <c r="Y150" s="33"/>
      <c r="Z150" s="33"/>
      <c r="AA150" s="33"/>
      <c r="AB150" s="33"/>
      <c r="AC150" s="33"/>
      <c r="AD150" s="33"/>
      <c r="AE150" s="33"/>
      <c r="AR150" s="198" t="s">
        <v>157</v>
      </c>
      <c r="AT150" s="198" t="s">
        <v>136</v>
      </c>
      <c r="AU150" s="198" t="s">
        <v>89</v>
      </c>
      <c r="AY150" s="16" t="s">
        <v>133</v>
      </c>
      <c r="BE150" s="199">
        <f>IF(N150="základní",J150,0)</f>
        <v>0</v>
      </c>
      <c r="BF150" s="199">
        <f>IF(N150="snížená",J150,0)</f>
        <v>0</v>
      </c>
      <c r="BG150" s="199">
        <f>IF(N150="zákl. přenesená",J150,0)</f>
        <v>0</v>
      </c>
      <c r="BH150" s="199">
        <f>IF(N150="sníž. přenesená",J150,0)</f>
        <v>0</v>
      </c>
      <c r="BI150" s="199">
        <f>IF(N150="nulová",J150,0)</f>
        <v>0</v>
      </c>
      <c r="BJ150" s="16" t="s">
        <v>87</v>
      </c>
      <c r="BK150" s="199">
        <f>ROUND(I150*H150,2)</f>
        <v>0</v>
      </c>
      <c r="BL150" s="16" t="s">
        <v>157</v>
      </c>
      <c r="BM150" s="198" t="s">
        <v>389</v>
      </c>
    </row>
    <row r="151" spans="1:65" s="2" customFormat="1" ht="19.2">
      <c r="A151" s="33"/>
      <c r="B151" s="34"/>
      <c r="C151" s="35"/>
      <c r="D151" s="200" t="s">
        <v>142</v>
      </c>
      <c r="E151" s="35"/>
      <c r="F151" s="201" t="s">
        <v>390</v>
      </c>
      <c r="G151" s="35"/>
      <c r="H151" s="35"/>
      <c r="I151" s="202"/>
      <c r="J151" s="35"/>
      <c r="K151" s="35"/>
      <c r="L151" s="38"/>
      <c r="M151" s="203"/>
      <c r="N151" s="204"/>
      <c r="O151" s="70"/>
      <c r="P151" s="70"/>
      <c r="Q151" s="70"/>
      <c r="R151" s="70"/>
      <c r="S151" s="70"/>
      <c r="T151" s="71"/>
      <c r="U151" s="33"/>
      <c r="V151" s="33"/>
      <c r="W151" s="33"/>
      <c r="X151" s="33"/>
      <c r="Y151" s="33"/>
      <c r="Z151" s="33"/>
      <c r="AA151" s="33"/>
      <c r="AB151" s="33"/>
      <c r="AC151" s="33"/>
      <c r="AD151" s="33"/>
      <c r="AE151" s="33"/>
      <c r="AT151" s="16" t="s">
        <v>142</v>
      </c>
      <c r="AU151" s="16" t="s">
        <v>89</v>
      </c>
    </row>
    <row r="152" spans="1:65" s="12" customFormat="1" ht="22.8" customHeight="1">
      <c r="B152" s="170"/>
      <c r="C152" s="171"/>
      <c r="D152" s="172" t="s">
        <v>79</v>
      </c>
      <c r="E152" s="184" t="s">
        <v>249</v>
      </c>
      <c r="F152" s="184" t="s">
        <v>250</v>
      </c>
      <c r="G152" s="171"/>
      <c r="H152" s="171"/>
      <c r="I152" s="174"/>
      <c r="J152" s="185">
        <f>BK152</f>
        <v>0</v>
      </c>
      <c r="K152" s="171"/>
      <c r="L152" s="176"/>
      <c r="M152" s="177"/>
      <c r="N152" s="178"/>
      <c r="O152" s="178"/>
      <c r="P152" s="179">
        <f>SUM(P153:P156)</f>
        <v>0</v>
      </c>
      <c r="Q152" s="178"/>
      <c r="R152" s="179">
        <f>SUM(R153:R156)</f>
        <v>0</v>
      </c>
      <c r="S152" s="178"/>
      <c r="T152" s="180">
        <f>SUM(T153:T156)</f>
        <v>0</v>
      </c>
      <c r="AR152" s="181" t="s">
        <v>87</v>
      </c>
      <c r="AT152" s="182" t="s">
        <v>79</v>
      </c>
      <c r="AU152" s="182" t="s">
        <v>87</v>
      </c>
      <c r="AY152" s="181" t="s">
        <v>133</v>
      </c>
      <c r="BK152" s="183">
        <f>SUM(BK153:BK156)</f>
        <v>0</v>
      </c>
    </row>
    <row r="153" spans="1:65" s="2" customFormat="1" ht="37.799999999999997" customHeight="1">
      <c r="A153" s="33"/>
      <c r="B153" s="34"/>
      <c r="C153" s="186" t="s">
        <v>179</v>
      </c>
      <c r="D153" s="186" t="s">
        <v>136</v>
      </c>
      <c r="E153" s="187" t="s">
        <v>391</v>
      </c>
      <c r="F153" s="188" t="s">
        <v>348</v>
      </c>
      <c r="G153" s="189" t="s">
        <v>253</v>
      </c>
      <c r="H153" s="190">
        <v>1.742</v>
      </c>
      <c r="I153" s="191"/>
      <c r="J153" s="192">
        <f>ROUND(I153*H153,2)</f>
        <v>0</v>
      </c>
      <c r="K153" s="193"/>
      <c r="L153" s="38"/>
      <c r="M153" s="194" t="s">
        <v>1</v>
      </c>
      <c r="N153" s="195" t="s">
        <v>45</v>
      </c>
      <c r="O153" s="70"/>
      <c r="P153" s="196">
        <f>O153*H153</f>
        <v>0</v>
      </c>
      <c r="Q153" s="196">
        <v>0</v>
      </c>
      <c r="R153" s="196">
        <f>Q153*H153</f>
        <v>0</v>
      </c>
      <c r="S153" s="196">
        <v>0</v>
      </c>
      <c r="T153" s="197">
        <f>S153*H153</f>
        <v>0</v>
      </c>
      <c r="U153" s="33"/>
      <c r="V153" s="33"/>
      <c r="W153" s="33"/>
      <c r="X153" s="33"/>
      <c r="Y153" s="33"/>
      <c r="Z153" s="33"/>
      <c r="AA153" s="33"/>
      <c r="AB153" s="33"/>
      <c r="AC153" s="33"/>
      <c r="AD153" s="33"/>
      <c r="AE153" s="33"/>
      <c r="AR153" s="198" t="s">
        <v>157</v>
      </c>
      <c r="AT153" s="198" t="s">
        <v>136</v>
      </c>
      <c r="AU153" s="198" t="s">
        <v>89</v>
      </c>
      <c r="AY153" s="16" t="s">
        <v>133</v>
      </c>
      <c r="BE153" s="199">
        <f>IF(N153="základní",J153,0)</f>
        <v>0</v>
      </c>
      <c r="BF153" s="199">
        <f>IF(N153="snížená",J153,0)</f>
        <v>0</v>
      </c>
      <c r="BG153" s="199">
        <f>IF(N153="zákl. přenesená",J153,0)</f>
        <v>0</v>
      </c>
      <c r="BH153" s="199">
        <f>IF(N153="sníž. přenesená",J153,0)</f>
        <v>0</v>
      </c>
      <c r="BI153" s="199">
        <f>IF(N153="nulová",J153,0)</f>
        <v>0</v>
      </c>
      <c r="BJ153" s="16" t="s">
        <v>87</v>
      </c>
      <c r="BK153" s="199">
        <f>ROUND(I153*H153,2)</f>
        <v>0</v>
      </c>
      <c r="BL153" s="16" t="s">
        <v>157</v>
      </c>
      <c r="BM153" s="198" t="s">
        <v>392</v>
      </c>
    </row>
    <row r="154" spans="1:65" s="2" customFormat="1" ht="28.8">
      <c r="A154" s="33"/>
      <c r="B154" s="34"/>
      <c r="C154" s="35"/>
      <c r="D154" s="200" t="s">
        <v>142</v>
      </c>
      <c r="E154" s="35"/>
      <c r="F154" s="201" t="s">
        <v>350</v>
      </c>
      <c r="G154" s="35"/>
      <c r="H154" s="35"/>
      <c r="I154" s="202"/>
      <c r="J154" s="35"/>
      <c r="K154" s="35"/>
      <c r="L154" s="38"/>
      <c r="M154" s="203"/>
      <c r="N154" s="204"/>
      <c r="O154" s="70"/>
      <c r="P154" s="70"/>
      <c r="Q154" s="70"/>
      <c r="R154" s="70"/>
      <c r="S154" s="70"/>
      <c r="T154" s="71"/>
      <c r="U154" s="33"/>
      <c r="V154" s="33"/>
      <c r="W154" s="33"/>
      <c r="X154" s="33"/>
      <c r="Y154" s="33"/>
      <c r="Z154" s="33"/>
      <c r="AA154" s="33"/>
      <c r="AB154" s="33"/>
      <c r="AC154" s="33"/>
      <c r="AD154" s="33"/>
      <c r="AE154" s="33"/>
      <c r="AT154" s="16" t="s">
        <v>142</v>
      </c>
      <c r="AU154" s="16" t="s">
        <v>89</v>
      </c>
    </row>
    <row r="155" spans="1:65" s="2" customFormat="1" ht="48">
      <c r="A155" s="33"/>
      <c r="B155" s="34"/>
      <c r="C155" s="35"/>
      <c r="D155" s="200" t="s">
        <v>143</v>
      </c>
      <c r="E155" s="35"/>
      <c r="F155" s="205" t="s">
        <v>393</v>
      </c>
      <c r="G155" s="35"/>
      <c r="H155" s="35"/>
      <c r="I155" s="202"/>
      <c r="J155" s="35"/>
      <c r="K155" s="35"/>
      <c r="L155" s="38"/>
      <c r="M155" s="203"/>
      <c r="N155" s="204"/>
      <c r="O155" s="70"/>
      <c r="P155" s="70"/>
      <c r="Q155" s="70"/>
      <c r="R155" s="70"/>
      <c r="S155" s="70"/>
      <c r="T155" s="71"/>
      <c r="U155" s="33"/>
      <c r="V155" s="33"/>
      <c r="W155" s="33"/>
      <c r="X155" s="33"/>
      <c r="Y155" s="33"/>
      <c r="Z155" s="33"/>
      <c r="AA155" s="33"/>
      <c r="AB155" s="33"/>
      <c r="AC155" s="33"/>
      <c r="AD155" s="33"/>
      <c r="AE155" s="33"/>
      <c r="AT155" s="16" t="s">
        <v>143</v>
      </c>
      <c r="AU155" s="16" t="s">
        <v>89</v>
      </c>
    </row>
    <row r="156" spans="1:65" s="13" customFormat="1" ht="10.199999999999999">
      <c r="B156" s="206"/>
      <c r="C156" s="207"/>
      <c r="D156" s="200" t="s">
        <v>197</v>
      </c>
      <c r="E156" s="207"/>
      <c r="F156" s="209" t="s">
        <v>394</v>
      </c>
      <c r="G156" s="207"/>
      <c r="H156" s="210">
        <v>1.742</v>
      </c>
      <c r="I156" s="211"/>
      <c r="J156" s="207"/>
      <c r="K156" s="207"/>
      <c r="L156" s="212"/>
      <c r="M156" s="213"/>
      <c r="N156" s="214"/>
      <c r="O156" s="214"/>
      <c r="P156" s="214"/>
      <c r="Q156" s="214"/>
      <c r="R156" s="214"/>
      <c r="S156" s="214"/>
      <c r="T156" s="215"/>
      <c r="AT156" s="216" t="s">
        <v>197</v>
      </c>
      <c r="AU156" s="216" t="s">
        <v>89</v>
      </c>
      <c r="AV156" s="13" t="s">
        <v>89</v>
      </c>
      <c r="AW156" s="13" t="s">
        <v>4</v>
      </c>
      <c r="AX156" s="13" t="s">
        <v>87</v>
      </c>
      <c r="AY156" s="216" t="s">
        <v>133</v>
      </c>
    </row>
    <row r="157" spans="1:65" s="12" customFormat="1" ht="22.8" customHeight="1">
      <c r="B157" s="170"/>
      <c r="C157" s="171"/>
      <c r="D157" s="172" t="s">
        <v>79</v>
      </c>
      <c r="E157" s="184" t="s">
        <v>262</v>
      </c>
      <c r="F157" s="184" t="s">
        <v>263</v>
      </c>
      <c r="G157" s="171"/>
      <c r="H157" s="171"/>
      <c r="I157" s="174"/>
      <c r="J157" s="185">
        <f>BK157</f>
        <v>0</v>
      </c>
      <c r="K157" s="171"/>
      <c r="L157" s="176"/>
      <c r="M157" s="177"/>
      <c r="N157" s="178"/>
      <c r="O157" s="178"/>
      <c r="P157" s="179">
        <f>SUM(P158:P159)</f>
        <v>0</v>
      </c>
      <c r="Q157" s="178"/>
      <c r="R157" s="179">
        <f>SUM(R158:R159)</f>
        <v>0</v>
      </c>
      <c r="S157" s="178"/>
      <c r="T157" s="180">
        <f>SUM(T158:T159)</f>
        <v>0</v>
      </c>
      <c r="AR157" s="181" t="s">
        <v>87</v>
      </c>
      <c r="AT157" s="182" t="s">
        <v>79</v>
      </c>
      <c r="AU157" s="182" t="s">
        <v>87</v>
      </c>
      <c r="AY157" s="181" t="s">
        <v>133</v>
      </c>
      <c r="BK157" s="183">
        <f>SUM(BK158:BK159)</f>
        <v>0</v>
      </c>
    </row>
    <row r="158" spans="1:65" s="2" customFormat="1" ht="24.15" customHeight="1">
      <c r="A158" s="33"/>
      <c r="B158" s="34"/>
      <c r="C158" s="186" t="s">
        <v>184</v>
      </c>
      <c r="D158" s="186" t="s">
        <v>136</v>
      </c>
      <c r="E158" s="187" t="s">
        <v>395</v>
      </c>
      <c r="F158" s="188" t="s">
        <v>265</v>
      </c>
      <c r="G158" s="189" t="s">
        <v>253</v>
      </c>
      <c r="H158" s="190">
        <v>0.71799999999999997</v>
      </c>
      <c r="I158" s="191"/>
      <c r="J158" s="192">
        <f>ROUND(I158*H158,2)</f>
        <v>0</v>
      </c>
      <c r="K158" s="193"/>
      <c r="L158" s="38"/>
      <c r="M158" s="194" t="s">
        <v>1</v>
      </c>
      <c r="N158" s="195" t="s">
        <v>45</v>
      </c>
      <c r="O158" s="70"/>
      <c r="P158" s="196">
        <f>O158*H158</f>
        <v>0</v>
      </c>
      <c r="Q158" s="196">
        <v>0</v>
      </c>
      <c r="R158" s="196">
        <f>Q158*H158</f>
        <v>0</v>
      </c>
      <c r="S158" s="196">
        <v>0</v>
      </c>
      <c r="T158" s="197">
        <f>S158*H158</f>
        <v>0</v>
      </c>
      <c r="U158" s="33"/>
      <c r="V158" s="33"/>
      <c r="W158" s="33"/>
      <c r="X158" s="33"/>
      <c r="Y158" s="33"/>
      <c r="Z158" s="33"/>
      <c r="AA158" s="33"/>
      <c r="AB158" s="33"/>
      <c r="AC158" s="33"/>
      <c r="AD158" s="33"/>
      <c r="AE158" s="33"/>
      <c r="AR158" s="198" t="s">
        <v>157</v>
      </c>
      <c r="AT158" s="198" t="s">
        <v>136</v>
      </c>
      <c r="AU158" s="198" t="s">
        <v>89</v>
      </c>
      <c r="AY158" s="16" t="s">
        <v>133</v>
      </c>
      <c r="BE158" s="199">
        <f>IF(N158="základní",J158,0)</f>
        <v>0</v>
      </c>
      <c r="BF158" s="199">
        <f>IF(N158="snížená",J158,0)</f>
        <v>0</v>
      </c>
      <c r="BG158" s="199">
        <f>IF(N158="zákl. přenesená",J158,0)</f>
        <v>0</v>
      </c>
      <c r="BH158" s="199">
        <f>IF(N158="sníž. přenesená",J158,0)</f>
        <v>0</v>
      </c>
      <c r="BI158" s="199">
        <f>IF(N158="nulová",J158,0)</f>
        <v>0</v>
      </c>
      <c r="BJ158" s="16" t="s">
        <v>87</v>
      </c>
      <c r="BK158" s="199">
        <f>ROUND(I158*H158,2)</f>
        <v>0</v>
      </c>
      <c r="BL158" s="16" t="s">
        <v>157</v>
      </c>
      <c r="BM158" s="198" t="s">
        <v>396</v>
      </c>
    </row>
    <row r="159" spans="1:65" s="2" customFormat="1" ht="19.2">
      <c r="A159" s="33"/>
      <c r="B159" s="34"/>
      <c r="C159" s="35"/>
      <c r="D159" s="200" t="s">
        <v>142</v>
      </c>
      <c r="E159" s="35"/>
      <c r="F159" s="201" t="s">
        <v>267</v>
      </c>
      <c r="G159" s="35"/>
      <c r="H159" s="35"/>
      <c r="I159" s="202"/>
      <c r="J159" s="35"/>
      <c r="K159" s="35"/>
      <c r="L159" s="38"/>
      <c r="M159" s="203"/>
      <c r="N159" s="204"/>
      <c r="O159" s="70"/>
      <c r="P159" s="70"/>
      <c r="Q159" s="70"/>
      <c r="R159" s="70"/>
      <c r="S159" s="70"/>
      <c r="T159" s="71"/>
      <c r="U159" s="33"/>
      <c r="V159" s="33"/>
      <c r="W159" s="33"/>
      <c r="X159" s="33"/>
      <c r="Y159" s="33"/>
      <c r="Z159" s="33"/>
      <c r="AA159" s="33"/>
      <c r="AB159" s="33"/>
      <c r="AC159" s="33"/>
      <c r="AD159" s="33"/>
      <c r="AE159" s="33"/>
      <c r="AT159" s="16" t="s">
        <v>142</v>
      </c>
      <c r="AU159" s="16" t="s">
        <v>89</v>
      </c>
    </row>
    <row r="160" spans="1:65" s="12" customFormat="1" ht="25.95" customHeight="1">
      <c r="B160" s="170"/>
      <c r="C160" s="171"/>
      <c r="D160" s="172" t="s">
        <v>79</v>
      </c>
      <c r="E160" s="173" t="s">
        <v>268</v>
      </c>
      <c r="F160" s="173" t="s">
        <v>269</v>
      </c>
      <c r="G160" s="171"/>
      <c r="H160" s="171"/>
      <c r="I160" s="174"/>
      <c r="J160" s="175">
        <f>BK160</f>
        <v>0</v>
      </c>
      <c r="K160" s="171"/>
      <c r="L160" s="176"/>
      <c r="M160" s="177"/>
      <c r="N160" s="178"/>
      <c r="O160" s="178"/>
      <c r="P160" s="179">
        <f>P161</f>
        <v>0</v>
      </c>
      <c r="Q160" s="178"/>
      <c r="R160" s="179">
        <f>R161</f>
        <v>0</v>
      </c>
      <c r="S160" s="178"/>
      <c r="T160" s="180">
        <f>T161</f>
        <v>0</v>
      </c>
      <c r="AR160" s="181" t="s">
        <v>89</v>
      </c>
      <c r="AT160" s="182" t="s">
        <v>79</v>
      </c>
      <c r="AU160" s="182" t="s">
        <v>80</v>
      </c>
      <c r="AY160" s="181" t="s">
        <v>133</v>
      </c>
      <c r="BK160" s="183">
        <f>BK161</f>
        <v>0</v>
      </c>
    </row>
    <row r="161" spans="1:65" s="12" customFormat="1" ht="22.8" customHeight="1">
      <c r="B161" s="170"/>
      <c r="C161" s="171"/>
      <c r="D161" s="172" t="s">
        <v>79</v>
      </c>
      <c r="E161" s="184" t="s">
        <v>270</v>
      </c>
      <c r="F161" s="184" t="s">
        <v>271</v>
      </c>
      <c r="G161" s="171"/>
      <c r="H161" s="171"/>
      <c r="I161" s="174"/>
      <c r="J161" s="185">
        <f>BK161</f>
        <v>0</v>
      </c>
      <c r="K161" s="171"/>
      <c r="L161" s="176"/>
      <c r="M161" s="177"/>
      <c r="N161" s="178"/>
      <c r="O161" s="178"/>
      <c r="P161" s="179">
        <f>SUM(P162:P167)</f>
        <v>0</v>
      </c>
      <c r="Q161" s="178"/>
      <c r="R161" s="179">
        <f>SUM(R162:R167)</f>
        <v>0</v>
      </c>
      <c r="S161" s="178"/>
      <c r="T161" s="180">
        <f>SUM(T162:T167)</f>
        <v>0</v>
      </c>
      <c r="AR161" s="181" t="s">
        <v>89</v>
      </c>
      <c r="AT161" s="182" t="s">
        <v>79</v>
      </c>
      <c r="AU161" s="182" t="s">
        <v>87</v>
      </c>
      <c r="AY161" s="181" t="s">
        <v>133</v>
      </c>
      <c r="BK161" s="183">
        <f>SUM(BK162:BK167)</f>
        <v>0</v>
      </c>
    </row>
    <row r="162" spans="1:65" s="2" customFormat="1" ht="24.15" customHeight="1">
      <c r="A162" s="33"/>
      <c r="B162" s="34"/>
      <c r="C162" s="186" t="s">
        <v>192</v>
      </c>
      <c r="D162" s="186" t="s">
        <v>136</v>
      </c>
      <c r="E162" s="187" t="s">
        <v>397</v>
      </c>
      <c r="F162" s="188" t="s">
        <v>398</v>
      </c>
      <c r="G162" s="189" t="s">
        <v>139</v>
      </c>
      <c r="H162" s="190">
        <v>2</v>
      </c>
      <c r="I162" s="191"/>
      <c r="J162" s="192">
        <f>ROUND(I162*H162,2)</f>
        <v>0</v>
      </c>
      <c r="K162" s="193"/>
      <c r="L162" s="38"/>
      <c r="M162" s="194" t="s">
        <v>1</v>
      </c>
      <c r="N162" s="195" t="s">
        <v>45</v>
      </c>
      <c r="O162" s="70"/>
      <c r="P162" s="196">
        <f>O162*H162</f>
        <v>0</v>
      </c>
      <c r="Q162" s="196">
        <v>0</v>
      </c>
      <c r="R162" s="196">
        <f>Q162*H162</f>
        <v>0</v>
      </c>
      <c r="S162" s="196">
        <v>0</v>
      </c>
      <c r="T162" s="197">
        <f>S162*H162</f>
        <v>0</v>
      </c>
      <c r="U162" s="33"/>
      <c r="V162" s="33"/>
      <c r="W162" s="33"/>
      <c r="X162" s="33"/>
      <c r="Y162" s="33"/>
      <c r="Z162" s="33"/>
      <c r="AA162" s="33"/>
      <c r="AB162" s="33"/>
      <c r="AC162" s="33"/>
      <c r="AD162" s="33"/>
      <c r="AE162" s="33"/>
      <c r="AR162" s="198" t="s">
        <v>274</v>
      </c>
      <c r="AT162" s="198" t="s">
        <v>136</v>
      </c>
      <c r="AU162" s="198" t="s">
        <v>89</v>
      </c>
      <c r="AY162" s="16" t="s">
        <v>133</v>
      </c>
      <c r="BE162" s="199">
        <f>IF(N162="základní",J162,0)</f>
        <v>0</v>
      </c>
      <c r="BF162" s="199">
        <f>IF(N162="snížená",J162,0)</f>
        <v>0</v>
      </c>
      <c r="BG162" s="199">
        <f>IF(N162="zákl. přenesená",J162,0)</f>
        <v>0</v>
      </c>
      <c r="BH162" s="199">
        <f>IF(N162="sníž. přenesená",J162,0)</f>
        <v>0</v>
      </c>
      <c r="BI162" s="199">
        <f>IF(N162="nulová",J162,0)</f>
        <v>0</v>
      </c>
      <c r="BJ162" s="16" t="s">
        <v>87</v>
      </c>
      <c r="BK162" s="199">
        <f>ROUND(I162*H162,2)</f>
        <v>0</v>
      </c>
      <c r="BL162" s="16" t="s">
        <v>274</v>
      </c>
      <c r="BM162" s="198" t="s">
        <v>399</v>
      </c>
    </row>
    <row r="163" spans="1:65" s="2" customFormat="1" ht="10.199999999999999">
      <c r="A163" s="33"/>
      <c r="B163" s="34"/>
      <c r="C163" s="35"/>
      <c r="D163" s="200" t="s">
        <v>142</v>
      </c>
      <c r="E163" s="35"/>
      <c r="F163" s="201" t="s">
        <v>398</v>
      </c>
      <c r="G163" s="35"/>
      <c r="H163" s="35"/>
      <c r="I163" s="202"/>
      <c r="J163" s="35"/>
      <c r="K163" s="35"/>
      <c r="L163" s="38"/>
      <c r="M163" s="203"/>
      <c r="N163" s="204"/>
      <c r="O163" s="70"/>
      <c r="P163" s="70"/>
      <c r="Q163" s="70"/>
      <c r="R163" s="70"/>
      <c r="S163" s="70"/>
      <c r="T163" s="71"/>
      <c r="U163" s="33"/>
      <c r="V163" s="33"/>
      <c r="W163" s="33"/>
      <c r="X163" s="33"/>
      <c r="Y163" s="33"/>
      <c r="Z163" s="33"/>
      <c r="AA163" s="33"/>
      <c r="AB163" s="33"/>
      <c r="AC163" s="33"/>
      <c r="AD163" s="33"/>
      <c r="AE163" s="33"/>
      <c r="AT163" s="16" t="s">
        <v>142</v>
      </c>
      <c r="AU163" s="16" t="s">
        <v>89</v>
      </c>
    </row>
    <row r="164" spans="1:65" s="2" customFormat="1" ht="48">
      <c r="A164" s="33"/>
      <c r="B164" s="34"/>
      <c r="C164" s="35"/>
      <c r="D164" s="200" t="s">
        <v>143</v>
      </c>
      <c r="E164" s="35"/>
      <c r="F164" s="205" t="s">
        <v>400</v>
      </c>
      <c r="G164" s="35"/>
      <c r="H164" s="35"/>
      <c r="I164" s="202"/>
      <c r="J164" s="35"/>
      <c r="K164" s="35"/>
      <c r="L164" s="38"/>
      <c r="M164" s="203"/>
      <c r="N164" s="204"/>
      <c r="O164" s="70"/>
      <c r="P164" s="70"/>
      <c r="Q164" s="70"/>
      <c r="R164" s="70"/>
      <c r="S164" s="70"/>
      <c r="T164" s="71"/>
      <c r="U164" s="33"/>
      <c r="V164" s="33"/>
      <c r="W164" s="33"/>
      <c r="X164" s="33"/>
      <c r="Y164" s="33"/>
      <c r="Z164" s="33"/>
      <c r="AA164" s="33"/>
      <c r="AB164" s="33"/>
      <c r="AC164" s="33"/>
      <c r="AD164" s="33"/>
      <c r="AE164" s="33"/>
      <c r="AT164" s="16" t="s">
        <v>143</v>
      </c>
      <c r="AU164" s="16" t="s">
        <v>89</v>
      </c>
    </row>
    <row r="165" spans="1:65" s="2" customFormat="1" ht="16.5" customHeight="1">
      <c r="A165" s="33"/>
      <c r="B165" s="34"/>
      <c r="C165" s="186" t="s">
        <v>199</v>
      </c>
      <c r="D165" s="186" t="s">
        <v>136</v>
      </c>
      <c r="E165" s="187" t="s">
        <v>401</v>
      </c>
      <c r="F165" s="188" t="s">
        <v>402</v>
      </c>
      <c r="G165" s="189" t="s">
        <v>139</v>
      </c>
      <c r="H165" s="190">
        <v>2</v>
      </c>
      <c r="I165" s="191"/>
      <c r="J165" s="192">
        <f>ROUND(I165*H165,2)</f>
        <v>0</v>
      </c>
      <c r="K165" s="193"/>
      <c r="L165" s="38"/>
      <c r="M165" s="194" t="s">
        <v>1</v>
      </c>
      <c r="N165" s="195" t="s">
        <v>45</v>
      </c>
      <c r="O165" s="70"/>
      <c r="P165" s="196">
        <f>O165*H165</f>
        <v>0</v>
      </c>
      <c r="Q165" s="196">
        <v>0</v>
      </c>
      <c r="R165" s="196">
        <f>Q165*H165</f>
        <v>0</v>
      </c>
      <c r="S165" s="196">
        <v>0</v>
      </c>
      <c r="T165" s="197">
        <f>S165*H165</f>
        <v>0</v>
      </c>
      <c r="U165" s="33"/>
      <c r="V165" s="33"/>
      <c r="W165" s="33"/>
      <c r="X165" s="33"/>
      <c r="Y165" s="33"/>
      <c r="Z165" s="33"/>
      <c r="AA165" s="33"/>
      <c r="AB165" s="33"/>
      <c r="AC165" s="33"/>
      <c r="AD165" s="33"/>
      <c r="AE165" s="33"/>
      <c r="AR165" s="198" t="s">
        <v>274</v>
      </c>
      <c r="AT165" s="198" t="s">
        <v>136</v>
      </c>
      <c r="AU165" s="198" t="s">
        <v>89</v>
      </c>
      <c r="AY165" s="16" t="s">
        <v>133</v>
      </c>
      <c r="BE165" s="199">
        <f>IF(N165="základní",J165,0)</f>
        <v>0</v>
      </c>
      <c r="BF165" s="199">
        <f>IF(N165="snížená",J165,0)</f>
        <v>0</v>
      </c>
      <c r="BG165" s="199">
        <f>IF(N165="zákl. přenesená",J165,0)</f>
        <v>0</v>
      </c>
      <c r="BH165" s="199">
        <f>IF(N165="sníž. přenesená",J165,0)</f>
        <v>0</v>
      </c>
      <c r="BI165" s="199">
        <f>IF(N165="nulová",J165,0)</f>
        <v>0</v>
      </c>
      <c r="BJ165" s="16" t="s">
        <v>87</v>
      </c>
      <c r="BK165" s="199">
        <f>ROUND(I165*H165,2)</f>
        <v>0</v>
      </c>
      <c r="BL165" s="16" t="s">
        <v>274</v>
      </c>
      <c r="BM165" s="198" t="s">
        <v>403</v>
      </c>
    </row>
    <row r="166" spans="1:65" s="2" customFormat="1" ht="10.199999999999999">
      <c r="A166" s="33"/>
      <c r="B166" s="34"/>
      <c r="C166" s="35"/>
      <c r="D166" s="200" t="s">
        <v>142</v>
      </c>
      <c r="E166" s="35"/>
      <c r="F166" s="201" t="s">
        <v>402</v>
      </c>
      <c r="G166" s="35"/>
      <c r="H166" s="35"/>
      <c r="I166" s="202"/>
      <c r="J166" s="35"/>
      <c r="K166" s="35"/>
      <c r="L166" s="38"/>
      <c r="M166" s="203"/>
      <c r="N166" s="204"/>
      <c r="O166" s="70"/>
      <c r="P166" s="70"/>
      <c r="Q166" s="70"/>
      <c r="R166" s="70"/>
      <c r="S166" s="70"/>
      <c r="T166" s="71"/>
      <c r="U166" s="33"/>
      <c r="V166" s="33"/>
      <c r="W166" s="33"/>
      <c r="X166" s="33"/>
      <c r="Y166" s="33"/>
      <c r="Z166" s="33"/>
      <c r="AA166" s="33"/>
      <c r="AB166" s="33"/>
      <c r="AC166" s="33"/>
      <c r="AD166" s="33"/>
      <c r="AE166" s="33"/>
      <c r="AT166" s="16" t="s">
        <v>142</v>
      </c>
      <c r="AU166" s="16" t="s">
        <v>89</v>
      </c>
    </row>
    <row r="167" spans="1:65" s="2" customFormat="1" ht="38.4">
      <c r="A167" s="33"/>
      <c r="B167" s="34"/>
      <c r="C167" s="35"/>
      <c r="D167" s="200" t="s">
        <v>143</v>
      </c>
      <c r="E167" s="35"/>
      <c r="F167" s="205" t="s">
        <v>404</v>
      </c>
      <c r="G167" s="35"/>
      <c r="H167" s="35"/>
      <c r="I167" s="202"/>
      <c r="J167" s="35"/>
      <c r="K167" s="35"/>
      <c r="L167" s="38"/>
      <c r="M167" s="217"/>
      <c r="N167" s="218"/>
      <c r="O167" s="219"/>
      <c r="P167" s="219"/>
      <c r="Q167" s="219"/>
      <c r="R167" s="219"/>
      <c r="S167" s="219"/>
      <c r="T167" s="220"/>
      <c r="U167" s="33"/>
      <c r="V167" s="33"/>
      <c r="W167" s="33"/>
      <c r="X167" s="33"/>
      <c r="Y167" s="33"/>
      <c r="Z167" s="33"/>
      <c r="AA167" s="33"/>
      <c r="AB167" s="33"/>
      <c r="AC167" s="33"/>
      <c r="AD167" s="33"/>
      <c r="AE167" s="33"/>
      <c r="AT167" s="16" t="s">
        <v>143</v>
      </c>
      <c r="AU167" s="16" t="s">
        <v>89</v>
      </c>
    </row>
    <row r="168" spans="1:65" s="2" customFormat="1" ht="6.9" customHeight="1">
      <c r="A168" s="33"/>
      <c r="B168" s="53"/>
      <c r="C168" s="54"/>
      <c r="D168" s="54"/>
      <c r="E168" s="54"/>
      <c r="F168" s="54"/>
      <c r="G168" s="54"/>
      <c r="H168" s="54"/>
      <c r="I168" s="54"/>
      <c r="J168" s="54"/>
      <c r="K168" s="54"/>
      <c r="L168" s="38"/>
      <c r="M168" s="33"/>
      <c r="O168" s="33"/>
      <c r="P168" s="33"/>
      <c r="Q168" s="33"/>
      <c r="R168" s="33"/>
      <c r="S168" s="33"/>
      <c r="T168" s="33"/>
      <c r="U168" s="33"/>
      <c r="V168" s="33"/>
      <c r="W168" s="33"/>
      <c r="X168" s="33"/>
      <c r="Y168" s="33"/>
      <c r="Z168" s="33"/>
      <c r="AA168" s="33"/>
      <c r="AB168" s="33"/>
      <c r="AC168" s="33"/>
      <c r="AD168" s="33"/>
      <c r="AE168" s="33"/>
    </row>
  </sheetData>
  <sheetProtection algorithmName="SHA-512" hashValue="UQtQuAN77Pcr1FpOsN8Ms8MiKUkVjLWa6TLutmdU3GPavgJmDF1QlbuyCrm0VVx0Lm2RPxFu5iDDDygdCmqhDQ==" saltValue="aagavFcvug7p14vfhCqiEIIUkWYzthww1I+wpvp2iTn/+e4LdQ3MQiRPQRkbAk2lwkHX2lUiwgqvoXAPJKHH7Q==" spinCount="100000" sheet="1" objects="1" scenarios="1" formatColumns="0" formatRows="0" autoFilter="0"/>
  <autoFilter ref="C122:K167" xr:uid="{00000000-0009-0000-0000-000004000000}"/>
  <mergeCells count="9">
    <mergeCell ref="E87:H87"/>
    <mergeCell ref="E113:H113"/>
    <mergeCell ref="E115:H115"/>
    <mergeCell ref="L2:V2"/>
    <mergeCell ref="E7:H7"/>
    <mergeCell ref="E9:H9"/>
    <mergeCell ref="E18:H18"/>
    <mergeCell ref="E27:H27"/>
    <mergeCell ref="E85:H85"/>
  </mergeCells>
  <pageMargins left="0.59055118110236227" right="0.59055118110236227" top="0.59055118110236227" bottom="0.39370078740157483" header="0" footer="0"/>
  <pageSetup paperSize="9" scale="86" fitToHeight="100" orientation="portrait" r:id="rId1"/>
  <headerFooter>
    <oddFooter>&amp;CStrana &amp;P z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3" ma:contentTypeDescription="Vytvoří nový dokument" ma:contentTypeScope="" ma:versionID="3a361c29c9433b40d5cce2afa858c828">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9239052b2bda59bcb7ac4a045b12c787"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4948BB-B47A-4783-A561-2D420BA9DEA9}"/>
</file>

<file path=customXml/itemProps2.xml><?xml version="1.0" encoding="utf-8"?>
<ds:datastoreItem xmlns:ds="http://schemas.openxmlformats.org/officeDocument/2006/customXml" ds:itemID="{75A5D178-3BAA-4EE6-9FB0-D447EDE6C24B}"/>
</file>

<file path=customXml/itemProps3.xml><?xml version="1.0" encoding="utf-8"?>
<ds:datastoreItem xmlns:ds="http://schemas.openxmlformats.org/officeDocument/2006/customXml" ds:itemID="{7C898FA9-C646-4857-A3F9-0DBDE09E00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00 - VON</vt:lpstr>
      <vt:lpstr>01 - Oprava povrchových o...</vt:lpstr>
      <vt:lpstr>02 - Výměna těsnění segmentu</vt:lpstr>
      <vt:lpstr>03 - Drobné opravy a údržba</vt:lpstr>
      <vt:lpstr>'00 - VON'!Názvy_tisku</vt:lpstr>
      <vt:lpstr>'01 - Oprava povrchových o...'!Názvy_tisku</vt:lpstr>
      <vt:lpstr>'02 - Výměna těsnění segmentu'!Názvy_tisku</vt:lpstr>
      <vt:lpstr>'03 - Drobné opravy a údržba'!Názvy_tisku</vt:lpstr>
      <vt:lpstr>'Rekapitulace stavby'!Názvy_tisku</vt:lpstr>
      <vt:lpstr>'00 - VON'!Oblast_tisku</vt:lpstr>
      <vt:lpstr>'01 - Oprava povrchových o...'!Oblast_tisku</vt:lpstr>
      <vt:lpstr>'02 - Výměna těsnění segmentu'!Oblast_tisku</vt:lpstr>
      <vt:lpstr>'03 - Drobné opravy a údržba'!Oblast_tisku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Milada K.</dc:creator>
  <cp:lastModifiedBy>m-hyd</cp:lastModifiedBy>
  <cp:lastPrinted>2022-03-23T10:15:10Z</cp:lastPrinted>
  <dcterms:created xsi:type="dcterms:W3CDTF">2022-03-23T10:09:00Z</dcterms:created>
  <dcterms:modified xsi:type="dcterms:W3CDTF">2022-03-23T10:16:14Z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ies>
</file>